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fa10d4f2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43131c002524545"/>
    <x:sheet xmlns:r="http://schemas.openxmlformats.org/officeDocument/2006/relationships" name="ITEMISED BUDGET" sheetId="2" r:id="Rf4b1c76020584075"/>
    <x:sheet xmlns:r="http://schemas.openxmlformats.org/officeDocument/2006/relationships" name="MONTHLY CASH FLOW" sheetId="3" r:id="R28e6265f46954853"/>
    <x:sheet xmlns:r="http://schemas.openxmlformats.org/officeDocument/2006/relationships" name="REVIEW CHECKS" sheetId="4" r:id="R543b5b983bc24d9b"/>
    <x:sheet xmlns:r="http://schemas.openxmlformats.org/officeDocument/2006/relationships" name="SOURCE NOTES" sheetId="5" r:id="R293fc429f0734d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(#,##0);–"/>
    <x:numFmt numFmtId="201" formatCode="₹#,##0;[Red](₹#,##0);–"/>
    <x:numFmt numFmtId="202" formatCode="0.0%;[Red](0.0%);–"/>
    <x:numFmt numFmtId="203" formatCode="#,##0;[Red](#,##0);&quot;-&quot;"/>
  </x:numFmts>
  <x:fonts count="8">
    <x:font>
      <x:sz val="11"/>
      <x:name val="Carlito"/>
    </x:font>
    <x:font>
      <x:b/>
      <x:sz val="19"/>
      <x:color rgb="FFFFFFFF"/>
      <x:name val="Carlito"/>
    </x:font>
    <x:font>
      <x:sz val="10"/>
      <x:color rgb="FF1D7748"/>
      <x:name val="Carlito"/>
    </x:font>
    <x:font>
      <x:b/>
      <x:sz val="11"/>
      <x:name val="Carlito"/>
    </x:font>
    <x:font>
      <x:sz val="11"/>
      <x:color rgb="FF0000FF"/>
      <x:name val="Carlito"/>
    </x:font>
    <x:font>
      <x:b/>
      <x:sz val="10"/>
      <x:color rgb="FFFFFFFF"/>
      <x:name val="Carlito"/>
    </x:font>
    <x:font>
      <x:sz val="10"/>
      <x:color rgb="FF14263A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65A"/>
      </x:patternFill>
    </x:fill>
    <x:fill>
      <x:patternFill patternType="solid">
        <x:fgColor rgb="FFECF7F0"/>
      </x:patternFill>
    </x:fill>
    <x:fill>
      <x:patternFill patternType="solid">
        <x:fgColor rgb="FFFFF4CB"/>
      </x:patternFill>
    </x:fill>
    <x:fill>
      <x:patternFill patternType="solid">
        <x:fgColor rgb="FFFDF7DE"/>
      </x:patternFill>
    </x:fill>
  </x:fills>
  <x:borders count="2">
    <x:border/>
    <x:border/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3" fillId="0" borderId="0" xfId="0" applyNumberFormat="1" applyFont="1" applyFill="1" applyBorder="1"/>
    <x:xf numFmtId="202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1" xfId="0" applyNumberFormat="1" applyFont="1" applyFill="1" applyBorder="1"/>
    <x:xf numFmtId="202" fontId="3" fillId="0" borderId="1" xfId="0" applyNumberFormat="1" applyFont="1" applyFill="1" applyBorder="1"/>
    <x:xf numFmtId="200" fontId="3" fillId="0" borderId="1" xfId="0" applyNumberFormat="1" applyFont="1" applyFill="1" applyBorder="1"/>
    <x:xf numFmtId="201" fontId="3" fillId="3" borderId="0" xfId="0" applyNumberFormat="1" applyFont="1" applyFill="1" applyBorder="1"/>
    <x:xf numFmtId="202" fontId="3" fillId="3" borderId="0" xfId="0" applyNumberFormat="1" applyFont="1" applyFill="1" applyBorder="1"/>
    <x:xf numFmtId="200" fontId="3" fillId="3" borderId="0" xfId="0" applyNumberFormat="1" applyFont="1" applyFill="1" applyBorder="1"/>
    <x:xf numFmtId="201" fontId="3" fillId="3" borderId="1" xfId="0" applyNumberFormat="1" applyFont="1" applyFill="1" applyBorder="1"/>
    <x:xf numFmtId="202" fontId="3" fillId="3" borderId="1" xfId="0" applyNumberFormat="1" applyFont="1" applyFill="1" applyBorder="1"/>
    <x:xf numFmtId="20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201" fontId="4" fillId="5" borderId="0" xfId="0" applyNumberFormat="1" applyFont="1" applyFill="1" applyBorder="1"/>
    <x:xf numFmtId="201" fontId="7" fillId="2" borderId="0" xfId="0" applyNumberFormat="1" applyFont="1" applyFill="1" applyBorder="1"/>
    <x:xf numFmtId="201" fontId="4" fillId="5" borderId="1" xfId="0" applyNumberFormat="1" applyFont="1" applyFill="1" applyBorder="1"/>
    <x:xf numFmtId="201" fontId="7" fillId="2" borderId="1" xfId="0" applyNumberFormat="1" applyFont="1" applyFill="1" applyBorder="1"/>
    <x:xf numFmtId="202" fontId="4" fillId="5" borderId="0" xfId="0" applyNumberFormat="1" applyFont="1" applyFill="1" applyBorder="1"/>
    <x:xf numFmtId="202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2" fontId="4" fillId="4" borderId="0" xfId="0" applyNumberFormat="1" applyFont="1" applyFill="1" applyBorder="1"/>
    <x:xf numFmtId="202" fontId="4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3" fontId="3" fillId="3" borderId="0" xfId="0" applyNumberFormat="1" applyFont="1" applyFill="1" applyBorder="1"/>
    <x:xf numFmtId="203" fontId="3" fillId="3" borderId="1" xfId="0" applyNumberFormat="1" applyFont="1" applyFill="1" applyBorder="1"/>
    <x:xf numFmtId="203" fontId="4" fillId="5" borderId="0" xfId="0" applyNumberFormat="1" applyFont="1" applyFill="1" applyBorder="1"/>
    <x:xf numFmtId="203" fontId="0" fillId="0" borderId="0" xfId="0" applyNumberFormat="1" applyFont="1" applyFill="1" applyBorder="1"/>
    <x:xf numFmtId="203" fontId="7" fillId="2" borderId="0" xfId="0" applyNumberFormat="1" applyFont="1" applyFill="1" applyBorder="1"/>
    <x:xf numFmtId="203" fontId="4" fillId="5" borderId="1" xfId="0" applyNumberFormat="1" applyFont="1" applyFill="1" applyBorder="1"/>
    <x:xf numFmtId="203" fontId="0" fillId="0" borderId="1" xfId="0" applyNumberFormat="1" applyFont="1" applyFill="1" applyBorder="1"/>
    <x:xf numFmtId="203" fontId="7" fillId="2" borderId="1" xfId="0" applyNumberFormat="1" applyFont="1" applyFill="1" applyBorder="1"/>
  </x:cellXfs>
  <x:cellStyles count="1">
    <x:cellStyle name="Normal" xfId="0"/>
  </x:cellStyles>
  <x:dxfs count="5">
    <x:dxf>
      <x:fill>
        <x:patternFill patternType="solid">
          <x:bgColor rgb="FFFFF4CB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E8F6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a2b1167ab4e4d" /><Relationship Type="http://schemas.openxmlformats.org/officeDocument/2006/relationships/theme" Target="/xl/theme/theme1.xml" Id="R9696915c1d1847b8" /><Relationship Type="http://schemas.openxmlformats.org/officeDocument/2006/relationships/sharedStrings" Target="/xl/sharedStrings.xml" Id="R7d3ca8264c294ab5" /><Relationship Type="http://schemas.openxmlformats.org/officeDocument/2006/relationships/worksheet" Target="/xl/worksheets/sheet1.xml" Id="R543131c002524545" /><Relationship Type="http://schemas.openxmlformats.org/officeDocument/2006/relationships/worksheet" Target="/xl/worksheets/sheet2.xml" Id="Rf4b1c76020584075" /><Relationship Type="http://schemas.openxmlformats.org/officeDocument/2006/relationships/worksheet" Target="/xl/worksheets/sheet3.xml" Id="R28e6265f46954853" /><Relationship Type="http://schemas.openxmlformats.org/officeDocument/2006/relationships/worksheet" Target="/xl/worksheets/sheet4.xml" Id="R543b5b983bc24d9b" /><Relationship Type="http://schemas.openxmlformats.org/officeDocument/2006/relationships/worksheet" Target="/xl/worksheets/sheet5.xml" Id="R293fc429f0734d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4" hidden="0" customWidth="1"/>
    <x:col min="3" max="3" width="23" hidden="0" customWidth="1"/>
    <x:col min="4" max="4" width="2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8" customHeight="1">
      <x:c r="A1" s="4" t="str">
        <x:v>LENDLINK  |  NGO PROJECT BUDGET WORKBOOK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8" customHeight="1">
      <x:c r="A3" s="10" t="str">
        <x:v>FREE planning resource · six-month fictional training project · values in Indian rupees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42" customHeight="1">
      <x:c r="A5" s="14" t="str">
        <x:v>Project (editable)</x:v>
      </x:c>
      <x:c r="B5" s="22" t="str">
        <x:v>Illustrative Community Skills &amp; Livelihood Workshops</x:v>
      </x:c>
    </x:row>
    <x:row r="6" ht="42" customHeight="1">
      <x:c r="A6" s="14" t="str">
        <x:v>District / geography</x:v>
      </x:c>
      <x:c r="B6" s="22" t="str">
        <x:v>Four example villages in India — fictional scenario</x:v>
      </x:c>
    </x:row>
    <x:row r="7">
      <x:c r="A7" s="14" t="str">
        <x:v>Project duration (months)</x:v>
      </x:c>
      <x:c r="B7" s="23" t="n">
        <x:v>6</x:v>
      </x:c>
    </x:row>
    <x:row r="8">
      <x:c r="A8" s="14" t="str">
        <x:v>Target unique participants</x:v>
      </x:c>
      <x:c r="B8" s="23" t="n">
        <x:v>120</x:v>
      </x:c>
    </x:row>
    <x:row r="9">
      <x:c r="A9" s="14" t="str">
        <x:v>Proposed villages / clusters</x:v>
      </x:c>
      <x:c r="B9" s="23" t="n">
        <x:v>4</x:v>
      </x:c>
    </x:row>
    <x:row r="10">
      <x:c r="A10" s="14" t="str">
        <x:v>Planned workshops</x:v>
      </x:c>
      <x:c r="B10" s="23" t="n">
        <x:v>12</x:v>
      </x:c>
    </x:row>
    <x:row r="11">
      <x:c r="A11" s="14" t="str">
        <x:v>Start month (label)</x:v>
      </x:c>
      <x:c r="B11" s="22" t="str">
        <x:v>Month 1</x:v>
      </x:c>
    </x:row>
    <x:row r="14" ht="35" customHeight="1">
      <x:c r="A14" s="28" t="str">
        <x:v>LIVE BUDGET SUMMARY — UPDATES FROM YOUR INPUTS</x:v>
      </x:c>
      <x:c r="B14" s="28"/>
      <x:c r="C14" s="28"/>
      <x:c r="D14" s="28"/>
    </x:row>
    <x:row r="15">
      <x:c r="A15" s="14" t="str">
        <x:v>Total project budget (₹)</x:v>
      </x:c>
      <x:c r="B15" s="74" t="n">
        <x:f>'ITEMISED BUDGET'!I45</x:f>
        <x:v>614100</x:v>
      </x:c>
    </x:row>
    <x:row r="16">
      <x:c r="A16" s="14" t="str">
        <x:v>Requested grant (₹)</x:v>
      </x:c>
      <x:c r="B16" s="74" t="n">
        <x:f>'ITEMISED BUDGET'!K45</x:f>
        <x:v>504915</x:v>
      </x:c>
    </x:row>
    <x:row r="17">
      <x:c r="A17" s="14" t="str">
        <x:v>Other funding / co-funding (₹)</x:v>
      </x:c>
      <x:c r="B17" s="74" t="n">
        <x:f>'ITEMISED BUDGET'!L45</x:f>
        <x:v>109185</x:v>
      </x:c>
    </x:row>
    <x:row r="18">
      <x:c r="A18" s="14" t="str">
        <x:v>Overall cost per participant (₹)</x:v>
      </x:c>
      <x:c r="B18" s="74" t="n">
        <x:f>IFERROR(B15/B8,0)</x:f>
        <x:v>5117.5</x:v>
      </x:c>
    </x:row>
    <x:row r="19">
      <x:c r="A19" s="14" t="str">
        <x:v>Requested grant share</x:v>
      </x:c>
      <x:c r="B19" s="45" t="n">
        <x:f>IFERROR(B16/B15,0)</x:f>
        <x:v>0.8222032242305813</x:v>
      </x:c>
    </x:row>
    <x:row r="20">
      <x:c r="A20" s="14" t="str">
        <x:v>Total budget line items</x:v>
      </x:c>
      <x:c r="B20" s="46" t="n">
        <x:f>COUNTA('ITEMISED BUDGET'!B7:B43)</x:f>
        <x:v>17</x:v>
      </x:c>
    </x:row>
    <x:row r="23" ht="35" customHeight="1">
      <x:c r="A23" s="28" t="str">
        <x:v>HOW TO USE — SIX SIMPLE STEPS</x:v>
      </x:c>
      <x:c r="B23" s="28"/>
      <x:c r="C23" s="28"/>
      <x:c r="D23" s="28"/>
      <x:c r="E23" s="28"/>
      <x:c r="F23" s="28"/>
      <x:c r="G23" s="28"/>
      <x:c r="H23" s="28"/>
      <x:c r="I23" s="28"/>
      <x:c r="J23" s="28"/>
    </x:row>
    <x:row r="25" ht="28" customHeight="1">
      <x:c r="A25" s="50" t="str">
        <x:v>1  Edit yellow input cells on START HERE and ITEMISED BUDGET. Blue numbers are illustrative assumptions, not quoted prices.</x:v>
      </x:c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 ht="28" customHeight="1">
      <x:c r="A26" s="50" t="str">
        <x:v>2  Keep each activity's quantity, unit rate, periods, allocation share and grant share separate.</x:v>
      </x:c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 ht="28" customHeight="1">
      <x:c r="A27" s="50" t="str">
        <x:v>3  Add evidence for every rate: quotation, HR policy, approved scale or funder guidance.</x:v>
      </x:c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 ht="28" customHeight="1">
      <x:c r="A28" s="50" t="str">
        <x:v>4  Update MONTHLY CASH FLOW distribution percentages; each category must total 100%.</x:v>
      </x:c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 ht="28" customHeight="1">
      <x:c r="A29" s="50" t="str">
        <x:v>5  Review REVIEW CHECKS and correct any red/attention items before submitting.</x:v>
      </x:c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 ht="28" customHeight="1">
      <x:c r="A30" s="50" t="str">
        <x:v>6  Replace the funder's generic format with its prescribed form, if one is required.</x:v>
      </x:c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3" ht="25" customHeight="1">
      <x:c r="A33" s="53" t="str">
        <x:v>IMPORTANT: This fictional workbook is a planning aid only. Do not treat sample rates, cost classifications, a co-funding percentage or any contingency as government-approved. An eligible project cost depends on the current scheme guidelines, sanction conditions and funder agreement. The corporate CSR administrative-overhead rule is NOT a universal 5% cap on an NGO's project administration. Verify tax treatment, capital items and grants-in-aid reporting with the responsible authority.</x:v>
      </x:c>
      <x:c r="B33" s="53"/>
      <x:c r="C33" s="53"/>
      <x:c r="D33" s="53"/>
      <x:c r="E33" s="53"/>
      <x:c r="F33" s="53"/>
      <x:c r="G33" s="53"/>
      <x:c r="H33" s="53"/>
      <x:c r="I33" s="53"/>
      <x:c r="J33" s="53"/>
    </x:row>
    <x:row r="34" ht="25" customHeight="1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</x:row>
    <x:row r="35" ht="25" customHeight="1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</x:row>
    <x:row r="36" ht="25" customHeight="1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</x:row>
  </x:sheetData>
  <x:mergeCells>
    <x:mergeCell ref="A1:J2"/>
    <x:mergeCell ref="A3:J3"/>
    <x:mergeCell ref="A14:D14"/>
    <x:mergeCell ref="A23:J23"/>
    <x:mergeCell ref="A25:J25"/>
    <x:mergeCell ref="A26:J26"/>
    <x:mergeCell ref="A27:J27"/>
    <x:mergeCell ref="A28:J28"/>
    <x:mergeCell ref="A29:J29"/>
    <x:mergeCell ref="A30:J30"/>
    <x:mergeCell ref="A33:J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34" hidden="0" customWidth="1"/>
    <x:col min="4" max="4" width="16" hidden="0" customWidth="1"/>
    <x:col min="5" max="5" width="12" hidden="0" customWidth="1"/>
    <x:col min="6" max="6" width="17" hidden="0" customWidth="1"/>
    <x:col min="7" max="7" width="13" hidden="0" customWidth="1"/>
    <x:col min="8" max="8" width="15" hidden="0" customWidth="1"/>
    <x:col min="9" max="9" width="19" hidden="0" customWidth="1"/>
    <x:col min="10" max="10" width="17" hidden="0" customWidth="1"/>
    <x:col min="11" max="11" width="19" hidden="0" customWidth="1"/>
    <x:col min="12" max="12" width="19" hidden="0" customWidth="1"/>
    <x:col min="13" max="13" width="17" hidden="0" customWidth="1"/>
    <x:col min="14" max="14" width="42" hidden="0" customWidth="1"/>
    <x:col min="15" max="15" width="30" hidden="0" customWidth="1"/>
    <x:col min="16" max="16" width="25" hidden="0" customWidth="1"/>
    <x:col min="17" max="17" width="33" hidden="0" customWidth="1"/>
  </x:cols>
  <x:sheetData>
    <x:row r="1" ht="28" customHeight="1">
      <x:c r="A1" s="4" t="str">
        <x:v>ITEMISED NGO PROJECT BUDGET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8" customHeight="1">
      <x:c r="A3" s="10" t="str">
        <x:v>Blue values are editable · yellow cells are assumptions requiring evidence · totals and funding split calculated automatically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</x:row>
    <x:row r="5" ht="43" customHeight="1">
      <x:c r="A5" s="28" t="str">
        <x:v>Code</x:v>
      </x:c>
      <x:c r="B5" s="28" t="str">
        <x:v>Category</x:v>
      </x:c>
      <x:c r="C5" s="28" t="str">
        <x:v>Cost item</x:v>
      </x:c>
      <x:c r="D5" s="28" t="str">
        <x:v>Unit</x:v>
      </x:c>
      <x:c r="E5" s="28" t="str">
        <x:v>Qty</x:v>
      </x:c>
      <x:c r="F5" s="28" t="str">
        <x:v>Unit rate (₹)</x:v>
      </x:c>
      <x:c r="G5" s="28" t="str">
        <x:v>Periods</x:v>
      </x:c>
      <x:c r="H5" s="28" t="str">
        <x:v>Allocation %</x:v>
      </x:c>
      <x:c r="I5" s="28" t="str">
        <x:v>Total cost (₹)</x:v>
      </x:c>
      <x:c r="J5" s="28" t="str">
        <x:v>Grant share %</x:v>
      </x:c>
      <x:c r="K5" s="28" t="str">
        <x:v>Grant ask (₹)</x:v>
      </x:c>
      <x:c r="L5" s="28" t="str">
        <x:v>Other funds (₹)</x:v>
      </x:c>
      <x:c r="M5" s="28" t="str">
        <x:v>Eligibility review</x:v>
      </x:c>
      <x:c r="N5" s="28" t="str">
        <x:v>Rate basis / source</x:v>
      </x:c>
      <x:c r="O5" s="28" t="str">
        <x:v>Activity / output link</x:v>
      </x:c>
      <x:c r="P5" s="28" t="str">
        <x:v>Funder cap / rule check</x:v>
      </x:c>
      <x:c r="Q5" s="28" t="str">
        <x:v>Notes / reviewer</x:v>
      </x:c>
    </x:row>
    <x:row r="7" ht="43" customHeight="1">
      <x:c r="A7" t="str">
        <x:v>P01</x:v>
      </x:c>
      <x:c r="B7" t="str">
        <x:v>Personnel</x:v>
      </x:c>
      <x:c r="C7" t="str">
        <x:v>Project coordinator</x:v>
      </x:c>
      <x:c r="D7" t="str">
        <x:v>person-month</x:v>
      </x:c>
      <x:c r="E7" s="68" t="n">
        <x:v>1</x:v>
      </x:c>
      <x:c r="F7" s="76" t="n">
        <x:v>22000</x:v>
      </x:c>
      <x:c r="G7" s="68" t="n">
        <x:v>6</x:v>
      </x:c>
      <x:c r="H7" s="66" t="n">
        <x:v>1</x:v>
      </x:c>
      <x:c r="I7" s="77" t="n">
        <x:f>IF(OR(B7="",C7=""),0,E7*F7*G7*H7)</x:f>
        <x:v>132000</x:v>
      </x:c>
      <x:c r="J7" s="66" t="n">
        <x:v>0.85</x:v>
      </x:c>
      <x:c r="K7" s="77" t="n">
        <x:f>I7*J7</x:f>
        <x:v>112200</x:v>
      </x:c>
      <x:c r="L7" s="77" t="n">
        <x:f>I7-K7</x:f>
        <x:v>19800</x:v>
      </x:c>
      <x:c r="M7" t="str">
        <x:v>Verify</x:v>
      </x:c>
      <x:c r="N7" s="50" t="str">
        <x:v>Fictional planning assumption; obtain HR/payroll scale</x:v>
      </x:c>
      <x:c r="O7" s="50" t="str">
        <x:v>Project management / 6 months</x:v>
      </x:c>
      <x:c r="P7" s="50" t="str">
        <x:v>Review staff line eligibility</x:v>
      </x:c>
      <x:c r="Q7" s="50" t="str">
        <x:v>Project-specific time; no duplicated salary</x:v>
      </x:c>
    </x:row>
    <x:row r="8" ht="43" customHeight="1">
      <x:c r="A8" t="str">
        <x:v>P02</x:v>
      </x:c>
      <x:c r="B8" t="str">
        <x:v>Personnel</x:v>
      </x:c>
      <x:c r="C8" t="str">
        <x:v>Field facilitators</x:v>
      </x:c>
      <x:c r="D8" t="str">
        <x:v>person-month</x:v>
      </x:c>
      <x:c r="E8" s="68" t="n">
        <x:v>2</x:v>
      </x:c>
      <x:c r="F8" s="76" t="n">
        <x:v>14000</x:v>
      </x:c>
      <x:c r="G8" s="68" t="n">
        <x:v>6</x:v>
      </x:c>
      <x:c r="H8" s="66" t="n">
        <x:v>1</x:v>
      </x:c>
      <x:c r="I8" s="77" t="n">
        <x:f>IF(OR(B8="",C8=""),0,E8*F8*G8*H8)</x:f>
        <x:v>168000</x:v>
      </x:c>
      <x:c r="J8" s="66" t="n">
        <x:v>0.85</x:v>
      </x:c>
      <x:c r="K8" s="77" t="n">
        <x:f>I8*J8</x:f>
        <x:v>142800</x:v>
      </x:c>
      <x:c r="L8" s="77" t="n">
        <x:f>I8-K8</x:f>
        <x:v>25200</x:v>
      </x:c>
      <x:c r="M8" t="str">
        <x:v>Verify</x:v>
      </x:c>
      <x:c r="N8" s="50" t="str">
        <x:v>Fictional planning assumption; document rate</x:v>
      </x:c>
      <x:c r="O8" s="50" t="str">
        <x:v>Village mentoring</x:v>
      </x:c>
      <x:c r="P8" s="50" t="str">
        <x:v>Review staff line eligibility</x:v>
      </x:c>
      <x:c r="Q8" s="50" t="str">
        <x:v>2 facilitators for 6 months</x:v>
      </x:c>
    </x:row>
    <x:row r="9" ht="43" customHeight="1">
      <x:c r="A9" t="str">
        <x:v>P03</x:v>
      </x:c>
      <x:c r="B9" t="str">
        <x:v>Personnel</x:v>
      </x:c>
      <x:c r="C9" t="str">
        <x:v>Finance/admin time allocation</x:v>
      </x:c>
      <x:c r="D9" t="str">
        <x:v>person-month</x:v>
      </x:c>
      <x:c r="E9" s="68" t="n">
        <x:v>1</x:v>
      </x:c>
      <x:c r="F9" s="76" t="n">
        <x:v>7000</x:v>
      </x:c>
      <x:c r="G9" s="68" t="n">
        <x:v>6</x:v>
      </x:c>
      <x:c r="H9" s="66" t="n">
        <x:v>0.6</x:v>
      </x:c>
      <x:c r="I9" s="77" t="n">
        <x:f>IF(OR(B9="",C9=""),0,E9*F9*G9*H9)</x:f>
        <x:v>25200</x:v>
      </x:c>
      <x:c r="J9" s="66" t="n">
        <x:v>0.7</x:v>
      </x:c>
      <x:c r="K9" s="77" t="n">
        <x:f>I9*J9</x:f>
        <x:v>17640</x:v>
      </x:c>
      <x:c r="L9" s="77" t="n">
        <x:f>I9-K9</x:f>
        <x:v>7560</x:v>
      </x:c>
      <x:c r="M9" t="str">
        <x:v>Verify</x:v>
      </x:c>
      <x:c r="N9" s="50" t="str">
        <x:v>Shared time needs records; assumed allocation 60%</x:v>
      </x:c>
      <x:c r="O9" s="50" t="str">
        <x:v>Finance control and records</x:v>
      </x:c>
      <x:c r="P9" s="50" t="str">
        <x:v>Check direct vs shared cost rules</x:v>
      </x:c>
      <x:c r="Q9" s="50" t="str">
        <x:v>Keep timesheet / methodology</x:v>
      </x:c>
    </x:row>
    <x:row r="10" ht="43" customHeight="1">
      <x:c r="A10" t="str">
        <x:v>G01</x:v>
      </x:c>
      <x:c r="B10" t="str">
        <x:v>Programme</x:v>
      </x:c>
      <x:c r="C10" t="str">
        <x:v>Community training venue + refreshments</x:v>
      </x:c>
      <x:c r="D10" t="str">
        <x:v>session</x:v>
      </x:c>
      <x:c r="E10" s="68" t="n">
        <x:v>12</x:v>
      </x:c>
      <x:c r="F10" s="76" t="n">
        <x:v>4500</x:v>
      </x:c>
      <x:c r="G10" s="68" t="n">
        <x:v>1</x:v>
      </x:c>
      <x:c r="H10" s="66" t="n">
        <x:v>1</x:v>
      </x:c>
      <x:c r="I10" s="77" t="n">
        <x:f>IF(OR(B10="",C10=""),0,E10*F10*G10*H10)</x:f>
        <x:v>54000</x:v>
      </x:c>
      <x:c r="J10" s="66" t="n">
        <x:v>0.9</x:v>
      </x:c>
      <x:c r="K10" s="77" t="n">
        <x:f>I10*J10</x:f>
        <x:v>48600</x:v>
      </x:c>
      <x:c r="L10" s="77" t="n">
        <x:f>I10-K10</x:f>
        <x:v>5400</x:v>
      </x:c>
      <x:c r="M10" t="str">
        <x:v>Verify</x:v>
      </x:c>
      <x:c r="N10" s="50" t="str">
        <x:v>Illustrative per-session envelope; compare quotations</x:v>
      </x:c>
      <x:c r="O10" s="50" t="str">
        <x:v>12 workshops</x:v>
      </x:c>
      <x:c r="P10" s="50" t="str">
        <x:v>Check refreshments/venue eligibility</x:v>
      </x:c>
      <x:c r="Q10" s="50" t="str">
        <x:v>Break down if funder requests</x:v>
      </x:c>
    </x:row>
    <x:row r="11" ht="43" customHeight="1">
      <x:c r="A11" t="str">
        <x:v>G02</x:v>
      </x:c>
      <x:c r="B11" t="str">
        <x:v>Programme</x:v>
      </x:c>
      <x:c r="C11" t="str">
        <x:v>Participant learning materials</x:v>
      </x:c>
      <x:c r="D11" t="str">
        <x:v>kit</x:v>
      </x:c>
      <x:c r="E11" s="68" t="n">
        <x:v>120</x:v>
      </x:c>
      <x:c r="F11" s="76" t="n">
        <x:v>350</x:v>
      </x:c>
      <x:c r="G11" s="68" t="n">
        <x:v>1</x:v>
      </x:c>
      <x:c r="H11" s="66" t="n">
        <x:v>1</x:v>
      </x:c>
      <x:c r="I11" s="77" t="n">
        <x:f>IF(OR(B11="",C11=""),0,E11*F11*G11*H11)</x:f>
        <x:v>42000</x:v>
      </x:c>
      <x:c r="J11" s="66" t="n">
        <x:v>0.9</x:v>
      </x:c>
      <x:c r="K11" s="77" t="n">
        <x:f>I11*J11</x:f>
        <x:v>37800</x:v>
      </x:c>
      <x:c r="L11" s="77" t="n">
        <x:f>I11-K11</x:f>
        <x:v>4200</x:v>
      </x:c>
      <x:c r="M11" t="str">
        <x:v>Verify</x:v>
      </x:c>
      <x:c r="N11" s="50" t="str">
        <x:v>Assumed kit rate; supplier quotation required</x:v>
      </x:c>
      <x:c r="O11" s="50" t="str">
        <x:v>120 participants</x:v>
      </x:c>
      <x:c r="P11" s="50" t="str">
        <x:v>Check materials and procurement rule</x:v>
      </x:c>
      <x:c r="Q11" s="50" t="str">
        <x:v>No assertion of present price</x:v>
      </x:c>
    </x:row>
    <x:row r="12" ht="43" customHeight="1">
      <x:c r="A12" t="str">
        <x:v>G03</x:v>
      </x:c>
      <x:c r="B12" t="str">
        <x:v>Programme</x:v>
      </x:c>
      <x:c r="C12" t="str">
        <x:v>Trainer honorarium</x:v>
      </x:c>
      <x:c r="D12" t="str">
        <x:v>session</x:v>
      </x:c>
      <x:c r="E12" s="68" t="n">
        <x:v>12</x:v>
      </x:c>
      <x:c r="F12" s="76" t="n">
        <x:v>2500</x:v>
      </x:c>
      <x:c r="G12" s="68" t="n">
        <x:v>1</x:v>
      </x:c>
      <x:c r="H12" s="66" t="n">
        <x:v>1</x:v>
      </x:c>
      <x:c r="I12" s="77" t="n">
        <x:f>IF(OR(B12="",C12=""),0,E12*F12*G12*H12)</x:f>
        <x:v>30000</x:v>
      </x:c>
      <x:c r="J12" s="66" t="n">
        <x:v>0.9</x:v>
      </x:c>
      <x:c r="K12" s="77" t="n">
        <x:f>I12*J12</x:f>
        <x:v>27000</x:v>
      </x:c>
      <x:c r="L12" s="77" t="n">
        <x:f>I12-K12</x:f>
        <x:v>3000</x:v>
      </x:c>
      <x:c r="M12" t="str">
        <x:v>Verify</x:v>
      </x:c>
      <x:c r="N12" s="50" t="str">
        <x:v>Assumed unit honorarium; contract required</x:v>
      </x:c>
      <x:c r="O12" s="50" t="str">
        <x:v>12 workshops</x:v>
      </x:c>
      <x:c r="P12" s="50" t="str">
        <x:v>Check expert fee limits</x:v>
      </x:c>
      <x:c r="Q12" s="50" t="str">
        <x:v>Document attendance and outputs</x:v>
      </x:c>
    </x:row>
    <x:row r="13" ht="43" customHeight="1">
      <x:c r="A13" t="str">
        <x:v>G04</x:v>
      </x:c>
      <x:c r="B13" t="str">
        <x:v>Programme</x:v>
      </x:c>
      <x:c r="C13" t="str">
        <x:v>Demonstration consumables</x:v>
      </x:c>
      <x:c r="D13" t="str">
        <x:v>set</x:v>
      </x:c>
      <x:c r="E13" s="68" t="n">
        <x:v>4</x:v>
      </x:c>
      <x:c r="F13" s="76" t="n">
        <x:v>6000</x:v>
      </x:c>
      <x:c r="G13" s="68" t="n">
        <x:v>1</x:v>
      </x:c>
      <x:c r="H13" s="66" t="n">
        <x:v>1</x:v>
      </x:c>
      <x:c r="I13" s="77" t="n">
        <x:f>IF(OR(B13="",C13=""),0,E13*F13*G13*H13)</x:f>
        <x:v>24000</x:v>
      </x:c>
      <x:c r="J13" s="66" t="n">
        <x:v>0.8</x:v>
      </x:c>
      <x:c r="K13" s="77" t="n">
        <x:f>I13*J13</x:f>
        <x:v>19200</x:v>
      </x:c>
      <x:c r="L13" s="77" t="n">
        <x:f>I13-K13</x:f>
        <x:v>4800</x:v>
      </x:c>
      <x:c r="M13" t="str">
        <x:v>Verify</x:v>
      </x:c>
      <x:c r="N13" s="50" t="str">
        <x:v>Assumed set price; quotation required</x:v>
      </x:c>
      <x:c r="O13" s="50" t="str">
        <x:v>One demo for each village</x:v>
      </x:c>
      <x:c r="P13" s="50" t="str">
        <x:v>Check consumables allowance</x:v>
      </x:c>
      <x:c r="Q13" s="50" t="str">
        <x:v>Use inventory and attendance</x:v>
      </x:c>
    </x:row>
    <x:row r="14" ht="43" customHeight="1">
      <x:c r="A14" t="str">
        <x:v>T01</x:v>
      </x:c>
      <x:c r="B14" t="str">
        <x:v>Travel</x:v>
      </x:c>
      <x:c r="C14" t="str">
        <x:v>Local field follow-up visits</x:v>
      </x:c>
      <x:c r="D14" t="str">
        <x:v>trip</x:v>
      </x:c>
      <x:c r="E14" s="68" t="n">
        <x:v>24</x:v>
      </x:c>
      <x:c r="F14" s="76" t="n">
        <x:v>1500</x:v>
      </x:c>
      <x:c r="G14" s="68" t="n">
        <x:v>1</x:v>
      </x:c>
      <x:c r="H14" s="66" t="n">
        <x:v>1</x:v>
      </x:c>
      <x:c r="I14" s="77" t="n">
        <x:f>IF(OR(B14="",C14=""),0,E14*F14*G14*H14)</x:f>
        <x:v>36000</x:v>
      </x:c>
      <x:c r="J14" s="66" t="n">
        <x:v>0.8</x:v>
      </x:c>
      <x:c r="K14" s="77" t="n">
        <x:f>I14*J14</x:f>
        <x:v>28800</x:v>
      </x:c>
      <x:c r="L14" s="77" t="n">
        <x:f>I14-K14</x:f>
        <x:v>7200</x:v>
      </x:c>
      <x:c r="M14" t="str">
        <x:v>Verify</x:v>
      </x:c>
      <x:c r="N14" s="50" t="str">
        <x:v>Assumed travel cost; route log required</x:v>
      </x:c>
      <x:c r="O14" s="50" t="str">
        <x:v>24 field visits</x:v>
      </x:c>
      <x:c r="P14" s="50" t="str">
        <x:v>Check travel ceiling and eligibility</x:v>
      </x:c>
      <x:c r="Q14" s="50" t="str">
        <x:v>Record mileage, purpose, approval</x:v>
      </x:c>
    </x:row>
    <x:row r="15" ht="43" customHeight="1">
      <x:c r="A15" t="str">
        <x:v>T02</x:v>
      </x:c>
      <x:c r="B15" t="str">
        <x:v>Travel</x:v>
      </x:c>
      <x:c r="C15" t="str">
        <x:v>Participant travel support</x:v>
      </x:c>
      <x:c r="D15" t="str">
        <x:v>person</x:v>
      </x:c>
      <x:c r="E15" s="68" t="n">
        <x:v>120</x:v>
      </x:c>
      <x:c r="F15" s="76" t="n">
        <x:v>200</x:v>
      </x:c>
      <x:c r="G15" s="68" t="n">
        <x:v>1</x:v>
      </x:c>
      <x:c r="H15" s="66" t="n">
        <x:v>1</x:v>
      </x:c>
      <x:c r="I15" s="77" t="n">
        <x:f>IF(OR(B15="",C15=""),0,E15*F15*G15*H15)</x:f>
        <x:v>24000</x:v>
      </x:c>
      <x:c r="J15" s="66" t="n">
        <x:v>0.8</x:v>
      </x:c>
      <x:c r="K15" s="77" t="n">
        <x:f>I15*J15</x:f>
        <x:v>19200</x:v>
      </x:c>
      <x:c r="L15" s="77" t="n">
        <x:f>I15-K15</x:f>
        <x:v>4800</x:v>
      </x:c>
      <x:c r="M15" t="str">
        <x:v>Verify</x:v>
      </x:c>
      <x:c r="N15" s="50" t="str">
        <x:v>Assumed support cost, verify eligibility</x:v>
      </x:c>
      <x:c r="O15" s="50" t="str">
        <x:v>120 participants</x:v>
      </x:c>
      <x:c r="P15" s="50" t="str">
        <x:v>Check allowable travel assistance</x:v>
      </x:c>
      <x:c r="Q15" s="50" t="str">
        <x:v>Do not double-count beneficiaries</x:v>
      </x:c>
    </x:row>
    <x:row r="16" ht="43" customHeight="1">
      <x:c r="A16" t="str">
        <x:v>M01</x:v>
      </x:c>
      <x:c r="B16" t="str">
        <x:v>Monitoring</x:v>
      </x:c>
      <x:c r="C16" t="str">
        <x:v>Baseline and endline assessments</x:v>
      </x:c>
      <x:c r="D16" t="str">
        <x:v>round</x:v>
      </x:c>
      <x:c r="E16" s="68" t="n">
        <x:v>2</x:v>
      </x:c>
      <x:c r="F16" s="76" t="n">
        <x:v>6000</x:v>
      </x:c>
      <x:c r="G16" s="68" t="n">
        <x:v>1</x:v>
      </x:c>
      <x:c r="H16" s="66" t="n">
        <x:v>1</x:v>
      </x:c>
      <x:c r="I16" s="77" t="n">
        <x:f>IF(OR(B16="",C16=""),0,E16*F16*G16*H16)</x:f>
        <x:v>12000</x:v>
      </x:c>
      <x:c r="J16" s="66" t="n">
        <x:v>0.9</x:v>
      </x:c>
      <x:c r="K16" s="77" t="n">
        <x:f>I16*J16</x:f>
        <x:v>10800</x:v>
      </x:c>
      <x:c r="L16" s="77" t="n">
        <x:f>I16-K16</x:f>
        <x:v>1200</x:v>
      </x:c>
      <x:c r="M16" t="str">
        <x:v>Verify</x:v>
      </x:c>
      <x:c r="N16" s="50" t="str">
        <x:v>Assumed survey round costing</x:v>
      </x:c>
      <x:c r="O16" s="50" t="str">
        <x:v>2 measurement rounds</x:v>
      </x:c>
      <x:c r="P16" s="50" t="str">
        <x:v>Check data / consent requirements</x:v>
      </x:c>
      <x:c r="Q16" s="50" t="str">
        <x:v>Use proportionate, anonymised evidence</x:v>
      </x:c>
    </x:row>
    <x:row r="17" ht="43" customHeight="1">
      <x:c r="A17" t="str">
        <x:v>M02</x:v>
      </x:c>
      <x:c r="B17" t="str">
        <x:v>Monitoring</x:v>
      </x:c>
      <x:c r="C17" t="str">
        <x:v>Monitoring field review visits</x:v>
      </x:c>
      <x:c r="D17" t="str">
        <x:v>visit</x:v>
      </x:c>
      <x:c r="E17" s="68" t="n">
        <x:v>6</x:v>
      </x:c>
      <x:c r="F17" s="76" t="n">
        <x:v>2000</x:v>
      </x:c>
      <x:c r="G17" s="68" t="n">
        <x:v>1</x:v>
      </x:c>
      <x:c r="H17" s="66" t="n">
        <x:v>1</x:v>
      </x:c>
      <x:c r="I17" s="77" t="n">
        <x:f>IF(OR(B17="",C17=""),0,E17*F17*G17*H17)</x:f>
        <x:v>12000</x:v>
      </x:c>
      <x:c r="J17" s="66" t="n">
        <x:v>0.9</x:v>
      </x:c>
      <x:c r="K17" s="77" t="n">
        <x:f>I17*J17</x:f>
        <x:v>10800</x:v>
      </x:c>
      <x:c r="L17" s="77" t="n">
        <x:f>I17-K17</x:f>
        <x:v>1200</x:v>
      </x:c>
      <x:c r="M17" t="str">
        <x:v>Verify</x:v>
      </x:c>
      <x:c r="N17" s="50" t="str">
        <x:v>Assumed monitoring trip rate</x:v>
      </x:c>
      <x:c r="O17" s="50" t="str">
        <x:v>Monthly verification</x:v>
      </x:c>
      <x:c r="P17" s="50" t="str">
        <x:v>Check travel duplication</x:v>
      </x:c>
      <x:c r="Q17" s="50" t="str">
        <x:v>Separate from T01 visits</x:v>
      </x:c>
    </x:row>
    <x:row r="18" ht="43" customHeight="1">
      <x:c r="A18" t="str">
        <x:v>M03</x:v>
      </x:c>
      <x:c r="B18" t="str">
        <x:v>Monitoring</x:v>
      </x:c>
      <x:c r="C18" t="str">
        <x:v>Reporting and dissemination</x:v>
      </x:c>
      <x:c r="D18" t="str">
        <x:v>report</x:v>
      </x:c>
      <x:c r="E18" s="68" t="n">
        <x:v>3</x:v>
      </x:c>
      <x:c r="F18" s="76" t="n">
        <x:v>3500</x:v>
      </x:c>
      <x:c r="G18" s="68" t="n">
        <x:v>1</x:v>
      </x:c>
      <x:c r="H18" s="66" t="n">
        <x:v>1</x:v>
      </x:c>
      <x:c r="I18" s="77" t="n">
        <x:f>IF(OR(B18="",C18=""),0,E18*F18*G18*H18)</x:f>
        <x:v>10500</x:v>
      </x:c>
      <x:c r="J18" s="66" t="n">
        <x:v>0.75</x:v>
      </x:c>
      <x:c r="K18" s="77" t="n">
        <x:f>I18*J18</x:f>
        <x:v>7875</x:v>
      </x:c>
      <x:c r="L18" s="77" t="n">
        <x:f>I18-K18</x:f>
        <x:v>2625</x:v>
      </x:c>
      <x:c r="M18" t="str">
        <x:v>Verify</x:v>
      </x:c>
      <x:c r="N18" s="50" t="str">
        <x:v>Assumed report production cost</x:v>
      </x:c>
      <x:c r="O18" s="50" t="str">
        <x:v>3 progress/final reports</x:v>
      </x:c>
      <x:c r="P18" s="50" t="str">
        <x:v>Check publication/printing rules</x:v>
      </x:c>
      <x:c r="Q18" s="50" t="str">
        <x:v>Funder may require digital only</x:v>
      </x:c>
    </x:row>
    <x:row r="19" ht="43" customHeight="1">
      <x:c r="A19" t="str">
        <x:v>C01</x:v>
      </x:c>
      <x:c r="B19" t="str">
        <x:v>Capital</x:v>
      </x:c>
      <x:c r="C19" t="str">
        <x:v>Shared training equipment</x:v>
      </x:c>
      <x:c r="D19" t="str">
        <x:v>piece</x:v>
      </x:c>
      <x:c r="E19" s="68" t="n">
        <x:v>2</x:v>
      </x:c>
      <x:c r="F19" s="76" t="n">
        <x:v>12000</x:v>
      </x:c>
      <x:c r="G19" s="68" t="n">
        <x:v>1</x:v>
      </x:c>
      <x:c r="H19" s="66" t="n">
        <x:v>1</x:v>
      </x:c>
      <x:c r="I19" s="77" t="n">
        <x:f>IF(OR(B19="",C19=""),0,E19*F19*G19*H19)</x:f>
        <x:v>24000</x:v>
      </x:c>
      <x:c r="J19" s="66" t="n">
        <x:v>0.5</x:v>
      </x:c>
      <x:c r="K19" s="77" t="n">
        <x:f>I19*J19</x:f>
        <x:v>12000</x:v>
      </x:c>
      <x:c r="L19" s="77" t="n">
        <x:f>I19-K19</x:f>
        <x:v>12000</x:v>
      </x:c>
      <x:c r="M19" t="str">
        <x:v>Verify</x:v>
      </x:c>
      <x:c r="N19" s="50" t="str">
        <x:v>Assumed equipment quotation</x:v>
      </x:c>
      <x:c r="O19" s="50" t="str">
        <x:v>Reusable training equipment</x:v>
      </x:c>
      <x:c r="P19" s="50" t="str">
        <x:v>Verify capital eligibility and asset rules</x:v>
      </x:c>
      <x:c r="Q19" s="50" t="str">
        <x:v>Ownership, tags, disposal and maintenance</x:v>
      </x:c>
    </x:row>
    <x:row r="20" ht="43" customHeight="1">
      <x:c r="A20" t="str">
        <x:v>C02</x:v>
      </x:c>
      <x:c r="B20" t="str">
        <x:v>Capital</x:v>
      </x:c>
      <x:c r="C20" t="str">
        <x:v>Equipment maintenance</x:v>
      </x:c>
      <x:c r="D20" t="str">
        <x:v>month</x:v>
      </x:c>
      <x:c r="E20" s="68" t="n">
        <x:v>1</x:v>
      </x:c>
      <x:c r="F20" s="76" t="n">
        <x:v>1000</x:v>
      </x:c>
      <x:c r="G20" s="68" t="n">
        <x:v>6</x:v>
      </x:c>
      <x:c r="H20" s="66" t="n">
        <x:v>1</x:v>
      </x:c>
      <x:c r="I20" s="77" t="n">
        <x:f>IF(OR(B20="",C20=""),0,E20*F20*G20*H20)</x:f>
        <x:v>6000</x:v>
      </x:c>
      <x:c r="J20" s="66" t="n">
        <x:v>0.5</x:v>
      </x:c>
      <x:c r="K20" s="77" t="n">
        <x:f>I20*J20</x:f>
        <x:v>3000</x:v>
      </x:c>
      <x:c r="L20" s="77" t="n">
        <x:f>I20-K20</x:f>
        <x:v>3000</x:v>
      </x:c>
      <x:c r="M20" t="str">
        <x:v>Verify</x:v>
      </x:c>
      <x:c r="N20" s="50" t="str">
        <x:v>Assumed maintenance provision</x:v>
      </x:c>
      <x:c r="O20" s="50" t="str">
        <x:v>6-month operation</x:v>
      </x:c>
      <x:c r="P20" s="50" t="str">
        <x:v>Check recurrent maintenance allowed</x:v>
      </x:c>
      <x:c r="Q20" s="50" t="str">
        <x:v>Do not double-charge warranty</x:v>
      </x:c>
    </x:row>
    <x:row r="21" ht="43" customHeight="1">
      <x:c r="A21" t="str">
        <x:v>A01</x:v>
      </x:c>
      <x:c r="B21" t="str">
        <x:v>Administrative</x:v>
      </x:c>
      <x:c r="C21" t="str">
        <x:v>Communications and internet</x:v>
      </x:c>
      <x:c r="D21" t="str">
        <x:v>month</x:v>
      </x:c>
      <x:c r="E21" s="68" t="n">
        <x:v>1</x:v>
      </x:c>
      <x:c r="F21" s="76" t="n">
        <x:v>900</x:v>
      </x:c>
      <x:c r="G21" s="68" t="n">
        <x:v>6</x:v>
      </x:c>
      <x:c r="H21" s="66" t="n">
        <x:v>1</x:v>
      </x:c>
      <x:c r="I21" s="77" t="n">
        <x:f>IF(OR(B21="",C21=""),0,E21*F21*G21*H21)</x:f>
        <x:v>5400</x:v>
      </x:c>
      <x:c r="J21" s="66" t="n">
        <x:v>0.5</x:v>
      </x:c>
      <x:c r="K21" s="77" t="n">
        <x:f>I21*J21</x:f>
        <x:v>2700</x:v>
      </x:c>
      <x:c r="L21" s="77" t="n">
        <x:f>I21-K21</x:f>
        <x:v>2700</x:v>
      </x:c>
      <x:c r="M21" t="str">
        <x:v>Verify</x:v>
      </x:c>
      <x:c r="N21" s="50" t="str">
        <x:v>Assumed monthly attributable cost</x:v>
      </x:c>
      <x:c r="O21" s="50" t="str">
        <x:v>Project correspondence</x:v>
      </x:c>
      <x:c r="P21" s="50" t="str">
        <x:v>Allocate on documented basis</x:v>
      </x:c>
      <x:c r="Q21" s="50" t="str">
        <x:v>Not a legal percentage cap</x:v>
      </x:c>
    </x:row>
    <x:row r="22" ht="43" customHeight="1">
      <x:c r="A22" t="str">
        <x:v>A02</x:v>
      </x:c>
      <x:c r="B22" t="str">
        <x:v>Administrative</x:v>
      </x:c>
      <x:c r="C22" t="str">
        <x:v>Office consumables</x:v>
      </x:c>
      <x:c r="D22" t="str">
        <x:v>month</x:v>
      </x:c>
      <x:c r="E22" s="68" t="n">
        <x:v>1</x:v>
      </x:c>
      <x:c r="F22" s="76" t="n">
        <x:v>1200</x:v>
      </x:c>
      <x:c r="G22" s="68" t="n">
        <x:v>6</x:v>
      </x:c>
      <x:c r="H22" s="66" t="n">
        <x:v>1</x:v>
      </x:c>
      <x:c r="I22" s="77" t="n">
        <x:f>IF(OR(B22="",C22=""),0,E22*F22*G22*H22)</x:f>
        <x:v>7200</x:v>
      </x:c>
      <x:c r="J22" s="66" t="n">
        <x:v>0.5</x:v>
      </x:c>
      <x:c r="K22" s="77" t="n">
        <x:f>I22*J22</x:f>
        <x:v>3600</x:v>
      </x:c>
      <x:c r="L22" s="77" t="n">
        <x:f>I22-K22</x:f>
        <x:v>3600</x:v>
      </x:c>
      <x:c r="M22" t="str">
        <x:v>Verify</x:v>
      </x:c>
      <x:c r="N22" s="50" t="str">
        <x:v>Assumed monthly office materials</x:v>
      </x:c>
      <x:c r="O22" s="50" t="str">
        <x:v>Office records</x:v>
      </x:c>
      <x:c r="P22" s="50" t="str">
        <x:v>Verify funder support-cost rule</x:v>
      </x:c>
      <x:c r="Q22" s="50" t="str">
        <x:v>Avoid duplicate stationery</x:v>
      </x:c>
    </x:row>
    <x:row r="23" ht="43" customHeight="1">
      <x:c r="A23" t="str">
        <x:v>A03</x:v>
      </x:c>
      <x:c r="B23" t="str">
        <x:v>Administrative</x:v>
      </x:c>
      <x:c r="C23" t="str">
        <x:v>Payment / bank charges</x:v>
      </x:c>
      <x:c r="D23" t="str">
        <x:v>month</x:v>
      </x:c>
      <x:c r="E23" s="68" t="n">
        <x:v>1</x:v>
      </x:c>
      <x:c r="F23" s="76" t="n">
        <x:v>300</x:v>
      </x:c>
      <x:c r="G23" s="68" t="n">
        <x:v>6</x:v>
      </x:c>
      <x:c r="H23" s="66" t="n">
        <x:v>1</x:v>
      </x:c>
      <x:c r="I23" s="77" t="n">
        <x:f>IF(OR(B23="",C23=""),0,E23*F23*G23*H23)</x:f>
        <x:v>1800</x:v>
      </x:c>
      <x:c r="J23" s="66" t="n">
        <x:v>0.5</x:v>
      </x:c>
      <x:c r="K23" s="77" t="n">
        <x:f>I23*J23</x:f>
        <x:v>900</x:v>
      </x:c>
      <x:c r="L23" s="77" t="n">
        <x:f>I23-K23</x:f>
        <x:v>900</x:v>
      </x:c>
      <x:c r="M23" t="str">
        <x:v>Verify</x:v>
      </x:c>
      <x:c r="N23" s="50" t="str">
        <x:v>Assumed charges; bank schedule required</x:v>
      </x:c>
      <x:c r="O23" s="50" t="str">
        <x:v>Disbursements</x:v>
      </x:c>
      <x:c r="P23" s="50" t="str">
        <x:v>Check cost allowability</x:v>
      </x:c>
      <x:c r="Q23" s="50" t="str">
        <x:v>Use actual invoices</x:v>
      </x:c>
    </x:row>
    <x:row r="24" ht="27" customHeight="1">
      <x:c r="E24" s="68"/>
      <x:c r="F24" s="76"/>
      <x:c r="G24" s="68"/>
      <x:c r="H24" s="66"/>
      <x:c r="I24" s="77" t="n">
        <x:f>IF(OR(B24="",C24=""),0,E24*F24*G24*H24)</x:f>
        <x:v>0</x:v>
      </x:c>
      <x:c r="J24" s="66"/>
      <x:c r="K24" s="77" t="n">
        <x:f>I24*J24</x:f>
        <x:v>0</x:v>
      </x:c>
      <x:c r="L24" s="77" t="n">
        <x:f>I24-K24</x:f>
        <x:v>0</x:v>
      </x:c>
      <x:c r="M24" t="str">
        <x:v>Verify</x:v>
      </x:c>
      <x:c r="N24" s="50"/>
      <x:c r="O24" s="50"/>
      <x:c r="P24" s="50"/>
      <x:c r="Q24" s="50"/>
    </x:row>
    <x:row r="25" ht="27" customHeight="1">
      <x:c r="E25" s="68"/>
      <x:c r="F25" s="76"/>
      <x:c r="G25" s="68"/>
      <x:c r="H25" s="66"/>
      <x:c r="I25" s="77" t="n">
        <x:f>IF(OR(B25="",C25=""),0,E25*F25*G25*H25)</x:f>
        <x:v>0</x:v>
      </x:c>
      <x:c r="J25" s="66"/>
      <x:c r="K25" s="77" t="n">
        <x:f>I25*J25</x:f>
        <x:v>0</x:v>
      </x:c>
      <x:c r="L25" s="77" t="n">
        <x:f>I25-K25</x:f>
        <x:v>0</x:v>
      </x:c>
      <x:c r="M25" t="str">
        <x:v>Verify</x:v>
      </x:c>
      <x:c r="N25" s="50"/>
      <x:c r="O25" s="50"/>
      <x:c r="P25" s="50"/>
      <x:c r="Q25" s="50"/>
    </x:row>
    <x:row r="26" ht="27" customHeight="1">
      <x:c r="E26" s="68"/>
      <x:c r="F26" s="76"/>
      <x:c r="G26" s="68"/>
      <x:c r="H26" s="66"/>
      <x:c r="I26" s="77" t="n">
        <x:f>IF(OR(B26="",C26=""),0,E26*F26*G26*H26)</x:f>
        <x:v>0</x:v>
      </x:c>
      <x:c r="J26" s="66"/>
      <x:c r="K26" s="77" t="n">
        <x:f>I26*J26</x:f>
        <x:v>0</x:v>
      </x:c>
      <x:c r="L26" s="77" t="n">
        <x:f>I26-K26</x:f>
        <x:v>0</x:v>
      </x:c>
      <x:c r="M26" t="str">
        <x:v>Verify</x:v>
      </x:c>
      <x:c r="N26" s="50"/>
      <x:c r="O26" s="50"/>
      <x:c r="P26" s="50"/>
      <x:c r="Q26" s="50"/>
    </x:row>
    <x:row r="27" ht="27" customHeight="1">
      <x:c r="E27" s="68"/>
      <x:c r="F27" s="76"/>
      <x:c r="G27" s="68"/>
      <x:c r="H27" s="66"/>
      <x:c r="I27" s="77" t="n">
        <x:f>IF(OR(B27="",C27=""),0,E27*F27*G27*H27)</x:f>
        <x:v>0</x:v>
      </x:c>
      <x:c r="J27" s="66"/>
      <x:c r="K27" s="77" t="n">
        <x:f>I27*J27</x:f>
        <x:v>0</x:v>
      </x:c>
      <x:c r="L27" s="77" t="n">
        <x:f>I27-K27</x:f>
        <x:v>0</x:v>
      </x:c>
      <x:c r="M27" t="str">
        <x:v>Verify</x:v>
      </x:c>
      <x:c r="N27" s="50"/>
      <x:c r="O27" s="50"/>
      <x:c r="P27" s="50"/>
      <x:c r="Q27" s="50"/>
    </x:row>
    <x:row r="28" ht="27" customHeight="1">
      <x:c r="E28" s="68"/>
      <x:c r="F28" s="76"/>
      <x:c r="G28" s="68"/>
      <x:c r="H28" s="66"/>
      <x:c r="I28" s="77" t="n">
        <x:f>IF(OR(B28="",C28=""),0,E28*F28*G28*H28)</x:f>
        <x:v>0</x:v>
      </x:c>
      <x:c r="J28" s="66"/>
      <x:c r="K28" s="77" t="n">
        <x:f>I28*J28</x:f>
        <x:v>0</x:v>
      </x:c>
      <x:c r="L28" s="77" t="n">
        <x:f>I28-K28</x:f>
        <x:v>0</x:v>
      </x:c>
      <x:c r="M28" t="str">
        <x:v>Verify</x:v>
      </x:c>
      <x:c r="N28" s="50"/>
      <x:c r="O28" s="50"/>
      <x:c r="P28" s="50"/>
      <x:c r="Q28" s="50"/>
    </x:row>
    <x:row r="29" ht="27" customHeight="1">
      <x:c r="E29" s="68"/>
      <x:c r="F29" s="76"/>
      <x:c r="G29" s="68"/>
      <x:c r="H29" s="66"/>
      <x:c r="I29" s="77" t="n">
        <x:f>IF(OR(B29="",C29=""),0,E29*F29*G29*H29)</x:f>
        <x:v>0</x:v>
      </x:c>
      <x:c r="J29" s="66"/>
      <x:c r="K29" s="77" t="n">
        <x:f>I29*J29</x:f>
        <x:v>0</x:v>
      </x:c>
      <x:c r="L29" s="77" t="n">
        <x:f>I29-K29</x:f>
        <x:v>0</x:v>
      </x:c>
      <x:c r="M29" t="str">
        <x:v>Verify</x:v>
      </x:c>
      <x:c r="N29" s="50"/>
      <x:c r="O29" s="50"/>
      <x:c r="P29" s="50"/>
      <x:c r="Q29" s="50"/>
    </x:row>
    <x:row r="30" ht="27" customHeight="1">
      <x:c r="E30" s="68"/>
      <x:c r="F30" s="76"/>
      <x:c r="G30" s="68"/>
      <x:c r="H30" s="66"/>
      <x:c r="I30" s="77" t="n">
        <x:f>IF(OR(B30="",C30=""),0,E30*F30*G30*H30)</x:f>
        <x:v>0</x:v>
      </x:c>
      <x:c r="J30" s="66"/>
      <x:c r="K30" s="77" t="n">
        <x:f>I30*J30</x:f>
        <x:v>0</x:v>
      </x:c>
      <x:c r="L30" s="77" t="n">
        <x:f>I30-K30</x:f>
        <x:v>0</x:v>
      </x:c>
      <x:c r="M30" t="str">
        <x:v>Verify</x:v>
      </x:c>
      <x:c r="N30" s="50"/>
      <x:c r="O30" s="50"/>
      <x:c r="P30" s="50"/>
      <x:c r="Q30" s="50"/>
    </x:row>
    <x:row r="31" ht="27" customHeight="1">
      <x:c r="E31" s="68"/>
      <x:c r="F31" s="76"/>
      <x:c r="G31" s="68"/>
      <x:c r="H31" s="66"/>
      <x:c r="I31" s="77" t="n">
        <x:f>IF(OR(B31="",C31=""),0,E31*F31*G31*H31)</x:f>
        <x:v>0</x:v>
      </x:c>
      <x:c r="J31" s="66"/>
      <x:c r="K31" s="77" t="n">
        <x:f>I31*J31</x:f>
        <x:v>0</x:v>
      </x:c>
      <x:c r="L31" s="77" t="n">
        <x:f>I31-K31</x:f>
        <x:v>0</x:v>
      </x:c>
      <x:c r="M31" t="str">
        <x:v>Verify</x:v>
      </x:c>
      <x:c r="N31" s="50"/>
      <x:c r="O31" s="50"/>
      <x:c r="P31" s="50"/>
      <x:c r="Q31" s="50"/>
    </x:row>
    <x:row r="32" ht="27" customHeight="1">
      <x:c r="E32" s="68"/>
      <x:c r="F32" s="76"/>
      <x:c r="G32" s="68"/>
      <x:c r="H32" s="66"/>
      <x:c r="I32" s="77" t="n">
        <x:f>IF(OR(B32="",C32=""),0,E32*F32*G32*H32)</x:f>
        <x:v>0</x:v>
      </x:c>
      <x:c r="J32" s="66"/>
      <x:c r="K32" s="77" t="n">
        <x:f>I32*J32</x:f>
        <x:v>0</x:v>
      </x:c>
      <x:c r="L32" s="77" t="n">
        <x:f>I32-K32</x:f>
        <x:v>0</x:v>
      </x:c>
      <x:c r="M32" t="str">
        <x:v>Verify</x:v>
      </x:c>
      <x:c r="N32" s="50"/>
      <x:c r="O32" s="50"/>
      <x:c r="P32" s="50"/>
      <x:c r="Q32" s="50"/>
    </x:row>
    <x:row r="33" ht="27" customHeight="1">
      <x:c r="E33" s="68"/>
      <x:c r="F33" s="76"/>
      <x:c r="G33" s="68"/>
      <x:c r="H33" s="66"/>
      <x:c r="I33" s="77" t="n">
        <x:f>IF(OR(B33="",C33=""),0,E33*F33*G33*H33)</x:f>
        <x:v>0</x:v>
      </x:c>
      <x:c r="J33" s="66"/>
      <x:c r="K33" s="77" t="n">
        <x:f>I33*J33</x:f>
        <x:v>0</x:v>
      </x:c>
      <x:c r="L33" s="77" t="n">
        <x:f>I33-K33</x:f>
        <x:v>0</x:v>
      </x:c>
      <x:c r="M33" t="str">
        <x:v>Verify</x:v>
      </x:c>
      <x:c r="N33" s="50"/>
      <x:c r="O33" s="50"/>
      <x:c r="P33" s="50"/>
      <x:c r="Q33" s="50"/>
    </x:row>
    <x:row r="34" ht="27" customHeight="1">
      <x:c r="E34" s="68"/>
      <x:c r="F34" s="76"/>
      <x:c r="G34" s="68"/>
      <x:c r="H34" s="66"/>
      <x:c r="I34" s="77" t="n">
        <x:f>IF(OR(B34="",C34=""),0,E34*F34*G34*H34)</x:f>
        <x:v>0</x:v>
      </x:c>
      <x:c r="J34" s="66"/>
      <x:c r="K34" s="77" t="n">
        <x:f>I34*J34</x:f>
        <x:v>0</x:v>
      </x:c>
      <x:c r="L34" s="77" t="n">
        <x:f>I34-K34</x:f>
        <x:v>0</x:v>
      </x:c>
      <x:c r="M34" t="str">
        <x:v>Verify</x:v>
      </x:c>
      <x:c r="N34" s="50"/>
      <x:c r="O34" s="50"/>
      <x:c r="P34" s="50"/>
      <x:c r="Q34" s="50"/>
    </x:row>
    <x:row r="35" ht="27" customHeight="1">
      <x:c r="E35" s="68"/>
      <x:c r="F35" s="76"/>
      <x:c r="G35" s="68"/>
      <x:c r="H35" s="66"/>
      <x:c r="I35" s="77" t="n">
        <x:f>IF(OR(B35="",C35=""),0,E35*F35*G35*H35)</x:f>
        <x:v>0</x:v>
      </x:c>
      <x:c r="J35" s="66"/>
      <x:c r="K35" s="77" t="n">
        <x:f>I35*J35</x:f>
        <x:v>0</x:v>
      </x:c>
      <x:c r="L35" s="77" t="n">
        <x:f>I35-K35</x:f>
        <x:v>0</x:v>
      </x:c>
      <x:c r="M35" t="str">
        <x:v>Verify</x:v>
      </x:c>
      <x:c r="N35" s="50"/>
      <x:c r="O35" s="50"/>
      <x:c r="P35" s="50"/>
      <x:c r="Q35" s="50"/>
    </x:row>
    <x:row r="36" ht="27" customHeight="1">
      <x:c r="E36" s="68"/>
      <x:c r="F36" s="76"/>
      <x:c r="G36" s="68"/>
      <x:c r="H36" s="66"/>
      <x:c r="I36" s="77" t="n">
        <x:f>IF(OR(B36="",C36=""),0,E36*F36*G36*H36)</x:f>
        <x:v>0</x:v>
      </x:c>
      <x:c r="J36" s="66"/>
      <x:c r="K36" s="77" t="n">
        <x:f>I36*J36</x:f>
        <x:v>0</x:v>
      </x:c>
      <x:c r="L36" s="77" t="n">
        <x:f>I36-K36</x:f>
        <x:v>0</x:v>
      </x:c>
      <x:c r="M36" t="str">
        <x:v>Verify</x:v>
      </x:c>
      <x:c r="N36" s="50"/>
      <x:c r="O36" s="50"/>
      <x:c r="P36" s="50"/>
      <x:c r="Q36" s="50"/>
    </x:row>
    <x:row r="37" ht="27" customHeight="1">
      <x:c r="E37" s="68"/>
      <x:c r="F37" s="76"/>
      <x:c r="G37" s="68"/>
      <x:c r="H37" s="66"/>
      <x:c r="I37" s="77" t="n">
        <x:f>IF(OR(B37="",C37=""),0,E37*F37*G37*H37)</x:f>
        <x:v>0</x:v>
      </x:c>
      <x:c r="J37" s="66"/>
      <x:c r="K37" s="77" t="n">
        <x:f>I37*J37</x:f>
        <x:v>0</x:v>
      </x:c>
      <x:c r="L37" s="77" t="n">
        <x:f>I37-K37</x:f>
        <x:v>0</x:v>
      </x:c>
      <x:c r="M37" t="str">
        <x:v>Verify</x:v>
      </x:c>
      <x:c r="N37" s="50"/>
      <x:c r="O37" s="50"/>
      <x:c r="P37" s="50"/>
      <x:c r="Q37" s="50"/>
    </x:row>
    <x:row r="38" ht="27" customHeight="1">
      <x:c r="E38" s="68"/>
      <x:c r="F38" s="76"/>
      <x:c r="G38" s="68"/>
      <x:c r="H38" s="66"/>
      <x:c r="I38" s="77" t="n">
        <x:f>IF(OR(B38="",C38=""),0,E38*F38*G38*H38)</x:f>
        <x:v>0</x:v>
      </x:c>
      <x:c r="J38" s="66"/>
      <x:c r="K38" s="77" t="n">
        <x:f>I38*J38</x:f>
        <x:v>0</x:v>
      </x:c>
      <x:c r="L38" s="77" t="n">
        <x:f>I38-K38</x:f>
        <x:v>0</x:v>
      </x:c>
      <x:c r="M38" t="str">
        <x:v>Verify</x:v>
      </x:c>
      <x:c r="N38" s="50"/>
      <x:c r="O38" s="50"/>
      <x:c r="P38" s="50"/>
      <x:c r="Q38" s="50"/>
    </x:row>
    <x:row r="39" ht="27" customHeight="1">
      <x:c r="E39" s="68"/>
      <x:c r="F39" s="76"/>
      <x:c r="G39" s="68"/>
      <x:c r="H39" s="66"/>
      <x:c r="I39" s="77" t="n">
        <x:f>IF(OR(B39="",C39=""),0,E39*F39*G39*H39)</x:f>
        <x:v>0</x:v>
      </x:c>
      <x:c r="J39" s="66"/>
      <x:c r="K39" s="77" t="n">
        <x:f>I39*J39</x:f>
        <x:v>0</x:v>
      </x:c>
      <x:c r="L39" s="77" t="n">
        <x:f>I39-K39</x:f>
        <x:v>0</x:v>
      </x:c>
      <x:c r="M39" t="str">
        <x:v>Verify</x:v>
      </x:c>
      <x:c r="N39" s="50"/>
      <x:c r="O39" s="50"/>
      <x:c r="P39" s="50"/>
      <x:c r="Q39" s="50"/>
    </x:row>
    <x:row r="40" ht="27" customHeight="1">
      <x:c r="E40" s="68"/>
      <x:c r="F40" s="76"/>
      <x:c r="G40" s="68"/>
      <x:c r="H40" s="66"/>
      <x:c r="I40" s="77" t="n">
        <x:f>IF(OR(B40="",C40=""),0,E40*F40*G40*H40)</x:f>
        <x:v>0</x:v>
      </x:c>
      <x:c r="J40" s="66"/>
      <x:c r="K40" s="77" t="n">
        <x:f>I40*J40</x:f>
        <x:v>0</x:v>
      </x:c>
      <x:c r="L40" s="77" t="n">
        <x:f>I40-K40</x:f>
        <x:v>0</x:v>
      </x:c>
      <x:c r="M40" t="str">
        <x:v>Verify</x:v>
      </x:c>
      <x:c r="N40" s="50"/>
      <x:c r="O40" s="50"/>
      <x:c r="P40" s="50"/>
      <x:c r="Q40" s="50"/>
    </x:row>
    <x:row r="41" ht="27" customHeight="1">
      <x:c r="E41" s="68"/>
      <x:c r="F41" s="76"/>
      <x:c r="G41" s="68"/>
      <x:c r="H41" s="66"/>
      <x:c r="I41" s="77" t="n">
        <x:f>IF(OR(B41="",C41=""),0,E41*F41*G41*H41)</x:f>
        <x:v>0</x:v>
      </x:c>
      <x:c r="J41" s="66"/>
      <x:c r="K41" s="77" t="n">
        <x:f>I41*J41</x:f>
        <x:v>0</x:v>
      </x:c>
      <x:c r="L41" s="77" t="n">
        <x:f>I41-K41</x:f>
        <x:v>0</x:v>
      </x:c>
      <x:c r="M41" t="str">
        <x:v>Verify</x:v>
      </x:c>
      <x:c r="N41" s="50"/>
      <x:c r="O41" s="50"/>
      <x:c r="P41" s="50"/>
      <x:c r="Q41" s="50"/>
    </x:row>
    <x:row r="42" ht="27" customHeight="1">
      <x:c r="E42" s="68"/>
      <x:c r="F42" s="76"/>
      <x:c r="G42" s="68"/>
      <x:c r="H42" s="66"/>
      <x:c r="I42" s="77" t="n">
        <x:f>IF(OR(B42="",C42=""),0,E42*F42*G42*H42)</x:f>
        <x:v>0</x:v>
      </x:c>
      <x:c r="J42" s="66"/>
      <x:c r="K42" s="77" t="n">
        <x:f>I42*J42</x:f>
        <x:v>0</x:v>
      </x:c>
      <x:c r="L42" s="77" t="n">
        <x:f>I42-K42</x:f>
        <x:v>0</x:v>
      </x:c>
      <x:c r="M42" t="str">
        <x:v>Verify</x:v>
      </x:c>
      <x:c r="N42" s="50"/>
      <x:c r="O42" s="50"/>
      <x:c r="P42" s="50"/>
      <x:c r="Q42" s="50"/>
    </x:row>
    <x:row r="43" ht="27" customHeight="1">
      <x:c r="E43" s="68"/>
      <x:c r="F43" s="76"/>
      <x:c r="G43" s="68"/>
      <x:c r="H43" s="66"/>
      <x:c r="I43" s="77" t="n">
        <x:f>IF(OR(B43="",C43=""),0,E43*F43*G43*H43)</x:f>
        <x:v>0</x:v>
      </x:c>
      <x:c r="J43" s="66"/>
      <x:c r="K43" s="77" t="n">
        <x:f>I43*J43</x:f>
        <x:v>0</x:v>
      </x:c>
      <x:c r="L43" s="77" t="n">
        <x:f>I43-K43</x:f>
        <x:v>0</x:v>
      </x:c>
      <x:c r="M43" t="str">
        <x:v>Verify</x:v>
      </x:c>
      <x:c r="N43" s="50"/>
      <x:c r="O43" s="50"/>
      <x:c r="P43" s="50"/>
      <x:c r="Q43" s="50"/>
    </x:row>
    <x:row r="44">
      <x:c r="F44" s="77"/>
      <x:c r="I44" s="77"/>
      <x:c r="K44" s="77"/>
      <x:c r="L44" s="77"/>
    </x:row>
    <x:row r="45" ht="26" customHeight="1">
      <x:c r="A45" s="56" t="str"/>
      <x:c r="B45" s="56" t="str">
        <x:v>TOTAL PROJECT BUDGET</x:v>
      </x:c>
      <x:c r="C45" s="56" t="str"/>
      <x:c r="D45" s="56" t="str"/>
      <x:c r="E45" s="56" t="str"/>
      <x:c r="F45" s="78" t="str"/>
      <x:c r="G45" s="56" t="str"/>
      <x:c r="H45" s="56" t="str"/>
      <x:c r="I45" s="78" t="n">
        <x:f>SUM(I7:I43)</x:f>
        <x:v>614100</x:v>
      </x:c>
      <x:c r="J45" s="56"/>
      <x:c r="K45" s="78" t="n">
        <x:f>SUM(K7:K43)</x:f>
        <x:v>504915</x:v>
      </x:c>
      <x:c r="L45" s="78" t="n">
        <x:f>SUM(L7:L43)</x:f>
        <x:v>109185</x:v>
      </x:c>
      <x:c r="M45" s="56"/>
      <x:c r="N45" s="56"/>
      <x:c r="O45" s="56"/>
      <x:c r="P45" s="56"/>
      <x:c r="Q45" s="56"/>
    </x:row>
  </x:sheetData>
  <x:mergeCells>
    <x:mergeCell ref="A1:Q2"/>
    <x:mergeCell ref="A3:Q3"/>
  </x:mergeCells>
  <x:conditionalFormatting sqref="M7:M43">
    <x:cfRule type="expression" dxfId="0" priority="1">
      <x:formula>M7="Verify"</x:formula>
    </x:cfRule>
    <x:cfRule type="expression" dxfId="1" priority="2">
      <x:formula>M7="Excluded"</x:formula>
    </x:cfRule>
  </x:conditionalFormatting>
  <x:dataValidations count="2">
    <x:dataValidation type="list" sqref="M7:M43">
      <x:formula1>"Verify,Allowed,Excluded,Not applicable"</x:formula1>
    </x:dataValidation>
    <x:dataValidation type="list" sqref="B7:B43">
      <x:formula1>"Personnel,Programme,Travel,Monitoring,Capital,Administrative"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5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8" customHeight="1">
      <x:c r="A1" s="4" t="str">
        <x:v>MONTHLY CASH FLOW | 6-MONTH EXAMPLE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8" customHeight="1">
      <x:c r="A3" s="10" t="str">
        <x:v>Disbursement scheduling differs from approved total budget · edit distribution percentages only after planning actual payment timings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7" ht="35" customHeight="1">
      <x:c r="A7" s="28" t="str">
        <x:v>Category</x:v>
      </x:c>
      <x:c r="B7" s="28" t="str">
        <x:v>Budget total (₹)</x:v>
      </x:c>
      <x:c r="C7" s="28" t="str">
        <x:v>M1 %</x:v>
      </x:c>
      <x:c r="D7" s="28" t="str">
        <x:v>M2 %</x:v>
      </x:c>
      <x:c r="E7" s="28" t="str">
        <x:v>M3 %</x:v>
      </x:c>
      <x:c r="F7" s="28" t="str">
        <x:v>M4 %</x:v>
      </x:c>
      <x:c r="G7" s="28" t="str">
        <x:v>M5 %</x:v>
      </x:c>
      <x:c r="H7" s="28" t="str">
        <x:v>M6 %</x:v>
      </x:c>
      <x:c r="I7" s="28" t="str">
        <x:v>Share check</x:v>
      </x:c>
      <x:c r="J7" s="28" t="str">
        <x:v>M1 (₹)</x:v>
      </x:c>
      <x:c r="K7" s="28" t="str">
        <x:v>M2 (₹)</x:v>
      </x:c>
      <x:c r="L7" s="28" t="str">
        <x:v>M3 (₹)</x:v>
      </x:c>
      <x:c r="M7" s="28" t="str">
        <x:v>M4 (₹)</x:v>
      </x:c>
      <x:c r="N7" s="28" t="str">
        <x:v>M5 (₹)</x:v>
      </x:c>
      <x:c r="O7" s="28" t="str">
        <x:v>M6 (₹)</x:v>
      </x:c>
    </x:row>
    <x:row r="8">
      <x:c r="A8" t="str">
        <x:v>Personnel</x:v>
      </x:c>
      <x:c r="B8" s="77" t="n">
        <x:f>SUMIF('ITEMISED BUDGET'!$B$7:$B$43,A8,'ITEMISED BUDGET'!$I$7:$I$43)</x:f>
        <x:v>325200</x:v>
      </x:c>
      <x:c r="C8" s="70" t="n">
        <x:v>0.16666666666666666</x:v>
      </x:c>
      <x:c r="D8" s="70" t="n">
        <x:v>0.16666666666666666</x:v>
      </x:c>
      <x:c r="E8" s="70" t="n">
        <x:v>0.16666666666666666</x:v>
      </x:c>
      <x:c r="F8" s="70" t="n">
        <x:v>0.16666666666666666</x:v>
      </x:c>
      <x:c r="G8" s="70" t="n">
        <x:v>0.16666666666666666</x:v>
      </x:c>
      <x:c r="H8" s="70" t="n">
        <x:v>0.16666666666666666</x:v>
      </x:c>
      <x:c r="I8" s="34" t="n">
        <x:f>SUM(C8:H8)</x:f>
        <x:v>0.9999999999999999</x:v>
      </x:c>
      <x:c r="J8" s="77" t="n">
        <x:f>$B8*C8</x:f>
        <x:v>54200</x:v>
      </x:c>
      <x:c r="K8" s="77" t="n">
        <x:f>$B8*D8</x:f>
        <x:v>54200</x:v>
      </x:c>
      <x:c r="L8" s="77" t="n">
        <x:f>$B8*E8</x:f>
        <x:v>54200</x:v>
      </x:c>
      <x:c r="M8" s="77" t="n">
        <x:f>$B8*F8</x:f>
        <x:v>54200</x:v>
      </x:c>
      <x:c r="N8" s="77" t="n">
        <x:f>$B8*G8</x:f>
        <x:v>54200</x:v>
      </x:c>
      <x:c r="O8" s="77" t="n">
        <x:f>$B8*H8</x:f>
        <x:v>54200</x:v>
      </x:c>
    </x:row>
    <x:row r="9">
      <x:c r="A9" t="str">
        <x:v>Programme</x:v>
      </x:c>
      <x:c r="B9" s="77" t="n">
        <x:f>SUMIF('ITEMISED BUDGET'!$B$7:$B$43,A9,'ITEMISED BUDGET'!$I$7:$I$43)</x:f>
        <x:v>150000</x:v>
      </x:c>
      <x:c r="C9" s="70" t="n">
        <x:v>0.1</x:v>
      </x:c>
      <x:c r="D9" s="70" t="n">
        <x:v>0.2</x:v>
      </x:c>
      <x:c r="E9" s="70" t="n">
        <x:v>0.2</x:v>
      </x:c>
      <x:c r="F9" s="70" t="n">
        <x:v>0.2</x:v>
      </x:c>
      <x:c r="G9" s="70" t="n">
        <x:v>0.2</x:v>
      </x:c>
      <x:c r="H9" s="70" t="n">
        <x:v>0.1</x:v>
      </x:c>
      <x:c r="I9" s="34" t="n">
        <x:f>SUM(C9:H9)</x:f>
        <x:v>0.9999999999999999</x:v>
      </x:c>
      <x:c r="J9" s="77" t="n">
        <x:f>$B9*C9</x:f>
        <x:v>15000</x:v>
      </x:c>
      <x:c r="K9" s="77" t="n">
        <x:f>$B9*D9</x:f>
        <x:v>30000</x:v>
      </x:c>
      <x:c r="L9" s="77" t="n">
        <x:f>$B9*E9</x:f>
        <x:v>30000</x:v>
      </x:c>
      <x:c r="M9" s="77" t="n">
        <x:f>$B9*F9</x:f>
        <x:v>30000</x:v>
      </x:c>
      <x:c r="N9" s="77" t="n">
        <x:f>$B9*G9</x:f>
        <x:v>30000</x:v>
      </x:c>
      <x:c r="O9" s="77" t="n">
        <x:f>$B9*H9</x:f>
        <x:v>15000</x:v>
      </x:c>
    </x:row>
    <x:row r="10">
      <x:c r="A10" t="str">
        <x:v>Travel</x:v>
      </x:c>
      <x:c r="B10" s="77" t="n">
        <x:f>SUMIF('ITEMISED BUDGET'!$B$7:$B$43,A10,'ITEMISED BUDGET'!$I$7:$I$43)</x:f>
        <x:v>60000</x:v>
      </x:c>
      <x:c r="C10" s="70" t="n">
        <x:v>0.1</x:v>
      </x:c>
      <x:c r="D10" s="70" t="n">
        <x:v>0.15</x:v>
      </x:c>
      <x:c r="E10" s="70" t="n">
        <x:v>0.2</x:v>
      </x:c>
      <x:c r="F10" s="70" t="n">
        <x:v>0.2</x:v>
      </x:c>
      <x:c r="G10" s="70" t="n">
        <x:v>0.2</x:v>
      </x:c>
      <x:c r="H10" s="70" t="n">
        <x:v>0.15</x:v>
      </x:c>
      <x:c r="I10" s="34" t="n">
        <x:f>SUM(C10:H10)</x:f>
        <x:v>1</x:v>
      </x:c>
      <x:c r="J10" s="77" t="n">
        <x:f>$B10*C10</x:f>
        <x:v>6000</x:v>
      </x:c>
      <x:c r="K10" s="77" t="n">
        <x:f>$B10*D10</x:f>
        <x:v>9000</x:v>
      </x:c>
      <x:c r="L10" s="77" t="n">
        <x:f>$B10*E10</x:f>
        <x:v>12000</x:v>
      </x:c>
      <x:c r="M10" s="77" t="n">
        <x:f>$B10*F10</x:f>
        <x:v>12000</x:v>
      </x:c>
      <x:c r="N10" s="77" t="n">
        <x:f>$B10*G10</x:f>
        <x:v>12000</x:v>
      </x:c>
      <x:c r="O10" s="77" t="n">
        <x:f>$B10*H10</x:f>
        <x:v>9000</x:v>
      </x:c>
    </x:row>
    <x:row r="11">
      <x:c r="A11" t="str">
        <x:v>Monitoring</x:v>
      </x:c>
      <x:c r="B11" s="77" t="n">
        <x:f>SUMIF('ITEMISED BUDGET'!$B$7:$B$43,A11,'ITEMISED BUDGET'!$I$7:$I$43)</x:f>
        <x:v>34500</x:v>
      </x:c>
      <x:c r="C11" s="70" t="n">
        <x:v>0.2</x:v>
      </x:c>
      <x:c r="D11" s="70" t="n">
        <x:v>0.1</x:v>
      </x:c>
      <x:c r="E11" s="70" t="n">
        <x:v>0.1</x:v>
      </x:c>
      <x:c r="F11" s="70" t="n">
        <x:v>0.1</x:v>
      </x:c>
      <x:c r="G11" s="70" t="n">
        <x:v>0.25</x:v>
      </x:c>
      <x:c r="H11" s="70" t="n">
        <x:v>0.25</x:v>
      </x:c>
      <x:c r="I11" s="34" t="n">
        <x:f>SUM(C11:H11)</x:f>
        <x:v>1</x:v>
      </x:c>
      <x:c r="J11" s="77" t="n">
        <x:f>$B11*C11</x:f>
        <x:v>6900</x:v>
      </x:c>
      <x:c r="K11" s="77" t="n">
        <x:f>$B11*D11</x:f>
        <x:v>3450</x:v>
      </x:c>
      <x:c r="L11" s="77" t="n">
        <x:f>$B11*E11</x:f>
        <x:v>3450</x:v>
      </x:c>
      <x:c r="M11" s="77" t="n">
        <x:f>$B11*F11</x:f>
        <x:v>3450</x:v>
      </x:c>
      <x:c r="N11" s="77" t="n">
        <x:f>$B11*G11</x:f>
        <x:v>8625</x:v>
      </x:c>
      <x:c r="O11" s="77" t="n">
        <x:f>$B11*H11</x:f>
        <x:v>8625</x:v>
      </x:c>
    </x:row>
    <x:row r="12">
      <x:c r="A12" t="str">
        <x:v>Capital</x:v>
      </x:c>
      <x:c r="B12" s="77" t="n">
        <x:f>SUMIF('ITEMISED BUDGET'!$B$7:$B$43,A12,'ITEMISED BUDGET'!$I$7:$I$43)</x:f>
        <x:v>30000</x:v>
      </x:c>
      <x:c r="C12" s="70" t="n">
        <x:v>0.65</x:v>
      </x:c>
      <x:c r="D12" s="70" t="n">
        <x:v>0.35</x:v>
      </x:c>
      <x:c r="E12" s="70" t="n">
        <x:v>0</x:v>
      </x:c>
      <x:c r="F12" s="70" t="n">
        <x:v>0</x:v>
      </x:c>
      <x:c r="G12" s="70" t="n">
        <x:v>0</x:v>
      </x:c>
      <x:c r="H12" s="70" t="n">
        <x:v>0</x:v>
      </x:c>
      <x:c r="I12" s="34" t="n">
        <x:f>SUM(C12:H12)</x:f>
        <x:v>1</x:v>
      </x:c>
      <x:c r="J12" s="77" t="n">
        <x:f>$B12*C12</x:f>
        <x:v>19500</x:v>
      </x:c>
      <x:c r="K12" s="77" t="n">
        <x:f>$B12*D12</x:f>
        <x:v>10500</x:v>
      </x:c>
      <x:c r="L12" s="77" t="n">
        <x:f>$B12*E12</x:f>
        <x:v>0</x:v>
      </x:c>
      <x:c r="M12" s="77" t="n">
        <x:f>$B12*F12</x:f>
        <x:v>0</x:v>
      </x:c>
      <x:c r="N12" s="77" t="n">
        <x:f>$B12*G12</x:f>
        <x:v>0</x:v>
      </x:c>
      <x:c r="O12" s="77" t="n">
        <x:f>$B12*H12</x:f>
        <x:v>0</x:v>
      </x:c>
    </x:row>
    <x:row r="13">
      <x:c r="A13" t="str">
        <x:v>Administrative</x:v>
      </x:c>
      <x:c r="B13" s="77" t="n">
        <x:f>SUMIF('ITEMISED BUDGET'!$B$7:$B$43,A13,'ITEMISED BUDGET'!$I$7:$I$43)</x:f>
        <x:v>14400</x:v>
      </x:c>
      <x:c r="C13" s="70" t="n">
        <x:v>0.16666666666666666</x:v>
      </x:c>
      <x:c r="D13" s="70" t="n">
        <x:v>0.16666666666666666</x:v>
      </x:c>
      <x:c r="E13" s="70" t="n">
        <x:v>0.16666666666666666</x:v>
      </x:c>
      <x:c r="F13" s="70" t="n">
        <x:v>0.16666666666666666</x:v>
      </x:c>
      <x:c r="G13" s="70" t="n">
        <x:v>0.16666666666666666</x:v>
      </x:c>
      <x:c r="H13" s="70" t="n">
        <x:v>0.16666666666666666</x:v>
      </x:c>
      <x:c r="I13" s="34" t="n">
        <x:f>SUM(C13:H13)</x:f>
        <x:v>0.9999999999999999</x:v>
      </x:c>
      <x:c r="J13" s="77" t="n">
        <x:f>$B13*C13</x:f>
        <x:v>2400</x:v>
      </x:c>
      <x:c r="K13" s="77" t="n">
        <x:f>$B13*D13</x:f>
        <x:v>2400</x:v>
      </x:c>
      <x:c r="L13" s="77" t="n">
        <x:f>$B13*E13</x:f>
        <x:v>2400</x:v>
      </x:c>
      <x:c r="M13" s="77" t="n">
        <x:f>$B13*F13</x:f>
        <x:v>2400</x:v>
      </x:c>
      <x:c r="N13" s="77" t="n">
        <x:f>$B13*G13</x:f>
        <x:v>2400</x:v>
      </x:c>
      <x:c r="O13" s="77" t="n">
        <x:f>$B13*H13</x:f>
        <x:v>2400</x:v>
      </x:c>
    </x:row>
    <x:row r="14">
      <x:c r="B14" s="77"/>
      <x:c r="J14" s="77"/>
      <x:c r="K14" s="77"/>
      <x:c r="L14" s="77"/>
      <x:c r="M14" s="77"/>
      <x:c r="N14" s="77"/>
      <x:c r="O14" s="77"/>
    </x:row>
    <x:row r="15" ht="26" customHeight="1">
      <x:c r="A15" s="56" t="str">
        <x:v>TOTAL MONTHLY REQUIREMENT</x:v>
      </x:c>
      <x:c r="B15" s="78" t="n">
        <x:f>SUM(B8:B13)</x:f>
        <x:v>614100</x:v>
      </x:c>
      <x:c r="C15" s="56"/>
      <x:c r="D15" s="56"/>
      <x:c r="E15" s="56"/>
      <x:c r="F15" s="56"/>
      <x:c r="G15" s="56"/>
      <x:c r="H15" s="56"/>
      <x:c r="I15" s="56"/>
      <x:c r="J15" s="78" t="n">
        <x:f>SUM(J8:J13)</x:f>
        <x:v>104000</x:v>
      </x:c>
      <x:c r="K15" s="78" t="n">
        <x:f>SUM(K8:K13)</x:f>
        <x:v>109550</x:v>
      </x:c>
      <x:c r="L15" s="78" t="n">
        <x:f>SUM(L8:L13)</x:f>
        <x:v>102050</x:v>
      </x:c>
      <x:c r="M15" s="78" t="n">
        <x:f>SUM(M8:M13)</x:f>
        <x:v>102050</x:v>
      </x:c>
      <x:c r="N15" s="78" t="n">
        <x:f>SUM(N8:N13)</x:f>
        <x:v>107225</x:v>
      </x:c>
      <x:c r="O15" s="78" t="n">
        <x:f>SUM(O8:O13)</x:f>
        <x:v>89225</x:v>
      </x:c>
    </x:row>
    <x:row r="16">
      <x:c r="A16" t="str">
        <x:v>CUMULATIVE REQUIREMENT</x:v>
      </x:c>
      <x:c r="J16" s="77" t="n">
        <x:f>SUM($J$15:J15)</x:f>
        <x:v>104000</x:v>
      </x:c>
      <x:c r="K16" s="77" t="n">
        <x:f>SUM($J$15:K15)</x:f>
        <x:v>213550</x:v>
      </x:c>
      <x:c r="L16" s="77" t="n">
        <x:f>SUM($J$15:L15)</x:f>
        <x:v>315600</x:v>
      </x:c>
      <x:c r="M16" s="77" t="n">
        <x:f>SUM($J$15:M15)</x:f>
        <x:v>417650</x:v>
      </x:c>
      <x:c r="N16" s="77" t="n">
        <x:f>SUM($J$15:N15)</x:f>
        <x:v>524875</x:v>
      </x:c>
      <x:c r="O16" s="77" t="n">
        <x:f>SUM($J$15:O15)</x:f>
        <x:v>614100</x:v>
      </x:c>
    </x:row>
    <x:row r="19" ht="22" customHeight="1">
      <x:c r="A19" s="72" t="str">
        <x:v>Project cash needs do not equal a promise of funder release dates. Check actual instalments, opening balances, committed costs, procurement timing and any required advance approvals.</x:v>
      </x:c>
      <x:c r="B19" s="72"/>
      <x:c r="C19" s="72"/>
      <x:c r="D19" s="72"/>
      <x:c r="E19" s="72"/>
      <x:c r="F19" s="72"/>
      <x:c r="G19" s="72"/>
      <x:c r="H19" s="72"/>
      <x:c r="I19" s="72"/>
      <x:c r="J19" s="72"/>
      <x:c r="K19" s="72"/>
      <x:c r="L19" s="72"/>
      <x:c r="M19" s="72"/>
      <x:c r="N19" s="72"/>
      <x:c r="O19" s="72"/>
    </x:row>
    <x:row r="20" ht="22" customHeight="1">
      <x:c r="A20" s="72"/>
      <x:c r="B20" s="72"/>
      <x:c r="C20" s="72"/>
      <x:c r="D20" s="72"/>
      <x:c r="E20" s="72"/>
      <x:c r="F20" s="72"/>
      <x:c r="G20" s="72"/>
      <x:c r="H20" s="72"/>
      <x:c r="I20" s="72"/>
      <x:c r="J20" s="72"/>
      <x:c r="K20" s="72"/>
      <x:c r="L20" s="72"/>
      <x:c r="M20" s="72"/>
      <x:c r="N20" s="72"/>
      <x:c r="O20" s="72"/>
    </x:row>
  </x:sheetData>
  <x:mergeCells>
    <x:mergeCell ref="A1:O2"/>
    <x:mergeCell ref="A3:O3"/>
    <x:mergeCell ref="A19:O20"/>
  </x:mergeCells>
  <x:conditionalFormatting sqref="I8:I13">
    <x:cfRule type="expression" dxfId="2" priority="1">
      <x:formula>ABS(I8-1)&gt;0.00001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3" hidden="0" customWidth="1"/>
    <x:col min="3" max="3" width="47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4" t="str">
        <x:v>PRE-SUBMISSION QUALITY CONTROLS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Green = mathematically consistent only. It never means an expense is legally eligible.</x:v>
      </x:c>
      <x:c r="B3" s="10"/>
      <x:c r="C3" s="10"/>
      <x:c r="D3" s="10"/>
      <x:c r="E3" s="10"/>
      <x:c r="F3" s="10"/>
      <x:c r="G3" s="10"/>
      <x:c r="H3" s="10"/>
    </x:row>
    <x:row r="6" ht="35" customHeight="1">
      <x:c r="A6" s="28" t="str">
        <x:v>Control</x:v>
      </x:c>
      <x:c r="B6" s="28" t="str">
        <x:v>Calculated result</x:v>
      </x:c>
      <x:c r="C6" s="28" t="str">
        <x:v>Required review</x:v>
      </x:c>
    </x:row>
    <x:row r="7">
      <x:c r="A7" t="str">
        <x:v>Funding split reconciles</x:v>
      </x:c>
      <x:c r="B7" t="str">
        <x:f>IF(ABS('ITEMISED BUDGET'!I45-'ITEMISED BUDGET'!K45-'ITEMISED BUDGET'!L45)&lt;0.01,"PASS","REVIEW")</x:f>
        <x:v>PASS</x:v>
      </x:c>
      <x:c r="C7" t="str">
        <x:v>Total = grant requested + other funds.</x:v>
      </x:c>
    </x:row>
    <x:row r="8">
      <x:c r="A8" t="str">
        <x:v>Cash-flow matches budget</x:v>
      </x:c>
      <x:c r="B8" t="str">
        <x:f>IF(ABS('MONTHLY CASH FLOW'!B15-SUM('MONTHLY CASH FLOW'!J15:O15))&lt;0.01,"PASS","REVIEW")</x:f>
        <x:v>PASS</x:v>
      </x:c>
      <x:c r="C8" t="str">
        <x:v>Six-month cash requirement = budget total.</x:v>
      </x:c>
    </x:row>
    <x:row r="9">
      <x:c r="A9" t="str">
        <x:v>All category allocations = 100%</x:v>
      </x:c>
      <x:c r="B9" t="str">
        <x:f>IF(COUNTIF('MONTHLY CASH FLOW'!I8:I13,"&lt;0.99999")+COUNTIF('MONTHLY CASH FLOW'!I8:I13,"&gt;1.00001")=0,"PASS","REVIEW")</x:f>
        <x:v>PASS</x:v>
      </x:c>
      <x:c r="C9" t="str">
        <x:v>Update distribution percentages, not just totals.</x:v>
      </x:c>
    </x:row>
    <x:row r="10">
      <x:c r="A10" t="str">
        <x:v>No negative budget inputs</x:v>
      </x:c>
      <x:c r="B10" t="str">
        <x:f>IF(COUNTIF('ITEMISED BUDGET'!E7:G43,"&lt;0")+COUNTIF('ITEMISED BUDGET'!H7:H43,"&lt;0")+COUNTIF('ITEMISED BUDGET'!J7:J43,"&lt;0")=0,"PASS","REVIEW")</x:f>
        <x:v>PASS</x:v>
      </x:c>
      <x:c r="C10" t="str">
        <x:v>Quantity, rates, period or share cannot be negative.</x:v>
      </x:c>
    </x:row>
    <x:row r="11">
      <x:c r="A11" t="str">
        <x:v>Shares within 0%–100%</x:v>
      </x:c>
      <x:c r="B11" t="str">
        <x:f>IF(COUNTIF('ITEMISED BUDGET'!H7:H43,"&gt;1")+COUNTIF('ITEMISED BUDGET'!J7:J43,"&gt;1")=0,"PASS","REVIEW")</x:f>
        <x:v>PASS</x:v>
      </x:c>
      <x:c r="C11" t="str">
        <x:v>Every allocation and grant share must be sensible.</x:v>
      </x:c>
    </x:row>
    <x:row r="12">
      <x:c r="A12" t="str">
        <x:v>Unreviewed budget lines</x:v>
      </x:c>
      <x:c r="B12" t="n">
        <x:f>COUNTIF('ITEMISED BUDGET'!M7:M43,"Verify")-COUNTBLANK('ITEMISED BUDGET'!B24:B43)</x:f>
        <x:v>17</x:v>
      </x:c>
      <x:c r="C12" t="str">
        <x:v>Must be zero before final submission.</x:v>
      </x:c>
    </x:row>
    <x:row r="13">
      <x:c r="A13" t="str">
        <x:v>Excluded costs in budget</x:v>
      </x:c>
      <x:c r="B13" t="n">
        <x:f>COUNTIF('ITEMISED BUDGET'!M7:M43,"Excluded")</x:f>
        <x:v>0</x:v>
      </x:c>
      <x:c r="C13" t="str">
        <x:v>Remove or reallocate costs excluded by funder rules.</x:v>
      </x:c>
    </x:row>
    <x:row r="14">
      <x:c r="A14" t="str">
        <x:v>Missing rate-source notes</x:v>
      </x:c>
      <x:c r="B14" t="n">
        <x:f>COUNTBLANK('ITEMISED BUDGET'!N7:N43)-COUNTBLANK('ITEMISED BUDGET'!B7:B43)</x:f>
        <x:v>0</x:v>
      </x:c>
      <x:c r="C14" t="str">
        <x:v>Replace fictional rates with documented bases.</x:v>
      </x:c>
    </x:row>
    <x:row r="15">
      <x:c r="A15" t="str">
        <x:v>Budget per participant (₹)</x:v>
      </x:c>
      <x:c r="B15" s="77" t="n">
        <x:f>'START HERE'!B18</x:f>
        <x:v>5117.5</x:v>
      </x:c>
      <x:c r="C15" t="str">
        <x:v>Use only with genuinely unique beneficiaries.</x:v>
      </x:c>
    </x:row>
    <x:row r="16">
      <x:c r="A16" t="str">
        <x:v>Budget grant request (₹)</x:v>
      </x:c>
      <x:c r="B16" s="77" t="n">
        <x:f>'START HERE'!B16</x:f>
        <x:v>504915</x:v>
      </x:c>
      <x:c r="C16" t="str">
        <x:v>Reconcile to the actual online application.</x:v>
      </x:c>
    </x:row>
    <x:row r="19" ht="24" customHeight="1">
      <x:c r="A19" s="72" t="str">
        <x:v>This is a calculation-and-documentation control sheet, not a legal or grant-eligibility certification. Every scheme's current conditions, approvals and permissible line items must be checked independently.</x:v>
      </x:c>
      <x:c r="B19" s="72"/>
      <x:c r="C19" s="72"/>
      <x:c r="D19" s="72"/>
      <x:c r="E19" s="72"/>
      <x:c r="F19" s="72"/>
      <x:c r="G19" s="72"/>
      <x:c r="H19" s="72"/>
    </x:row>
    <x:row r="20" ht="24" customHeight="1">
      <x:c r="A20" s="72"/>
      <x:c r="B20" s="72"/>
      <x:c r="C20" s="72"/>
      <x:c r="D20" s="72"/>
      <x:c r="E20" s="72"/>
      <x:c r="F20" s="72"/>
      <x:c r="G20" s="72"/>
      <x:c r="H20" s="72"/>
    </x:row>
  </x:sheetData>
  <x:mergeCells>
    <x:mergeCell ref="A1:H2"/>
    <x:mergeCell ref="A3:H3"/>
    <x:mergeCell ref="A19:H20"/>
  </x:mergeCells>
  <x:conditionalFormatting sqref="B7:B11">
    <x:cfRule type="expression" dxfId="3" priority="1">
      <x:formula>B7="REVIEW"</x:formula>
    </x:cfRule>
    <x:cfRule type="expression" dxfId="4" priority="2">
      <x:formula>B7="PASS"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3" hidden="0" customWidth="1"/>
    <x:col min="3" max="3" width="80" hidden="0" customWidth="1"/>
    <x:col min="4" max="4" width="48" hidden="0" customWidth="1"/>
    <x:col min="5" max="5" width="19" hidden="0" customWidth="1"/>
    <x:col min="6" max="6" width="19" hidden="0" customWidth="1"/>
  </x:cols>
  <x:sheetData>
    <x:row r="1" ht="28" customHeight="1">
      <x:c r="A1" s="4" t="str">
        <x:v>AUTHORITATIVE SOURCE &amp; ASSUMPTION REGISTER</x:v>
      </x:c>
      <x:c r="B1" s="4"/>
      <x:c r="C1" s="4"/>
      <x:c r="D1" s="4"/>
      <x:c r="E1" s="4"/>
      <x:c r="F1" s="4"/>
    </x:row>
    <x:row r="2" ht="28" customHeight="1">
      <x:c r="A2" s="4"/>
      <x:c r="B2" s="4"/>
      <x:c r="C2" s="4"/>
      <x:c r="D2" s="4"/>
      <x:c r="E2" s="4"/>
      <x:c r="F2" s="4"/>
    </x:row>
    <x:row r="3" ht="28" customHeight="1">
      <x:c r="A3" s="10" t="str">
        <x:v>Reference URLs are background guidance, not automatic approvals for any sample budget line</x:v>
      </x:c>
      <x:c r="B3" s="10"/>
      <x:c r="C3" s="10"/>
      <x:c r="D3" s="10"/>
      <x:c r="E3" s="10"/>
      <x:c r="F3" s="10"/>
    </x:row>
    <x:row r="6" ht="35" customHeight="1">
      <x:c r="A6" s="28" t="str">
        <x:v>Topic</x:v>
      </x:c>
      <x:c r="B6" s="28" t="str">
        <x:v>Source / status</x:v>
      </x:c>
      <x:c r="C6" s="28" t="str">
        <x:v>Official URL or basis</x:v>
      </x:c>
      <x:c r="D6" s="28" t="str">
        <x:v>Applicability note</x:v>
      </x:c>
    </x:row>
    <x:row r="7" ht="43" customHeight="1">
      <x:c r="A7" s="50" t="str">
        <x:v>Government grants</x:v>
      </x:c>
      <x:c r="B7" s="50" t="str">
        <x:v>Department of Expenditure — GFR 2017, amendments listing</x:v>
      </x:c>
      <x:c r="C7" s="50" t="str">
        <x:v>https://doe.gov.in/en/orders-circulars/31</x:v>
      </x:c>
      <x:c r="D7" s="50" t="str">
        <x:v>Confirm the current scheme's sanction conditions and prescribed budget/UC form; GFR does not approve rates.</x:v>
      </x:c>
    </x:row>
    <x:row r="8" ht="43" customHeight="1">
      <x:c r="A8" s="50" t="str">
        <x:v>CSR expense classification</x:v>
      </x:c>
      <x:c r="B8" s="50" t="str">
        <x:v>MCA CSR FAQ, General Circular No. 14/2021</x:v>
      </x:c>
      <x:c r="C8" s="50" t="str">
        <x:v>https://www.mca.gov.in/Ministry/pdf/FAQ_CSR.pdf</x:v>
      </x:c>
      <x:c r="D8" s="50" t="str">
        <x:v>The 5% CSR administrative overhead rule concerns a company's CSR management costs, not a blanket 5% cap on an NGO's project administration.</x:v>
      </x:c>
    </x:row>
    <x:row r="9" ht="43" customHeight="1">
      <x:c r="A9" s="50" t="str">
        <x:v>CSR policy context</x:v>
      </x:c>
      <x:c r="B9" s="50" t="str">
        <x:v>National CSR eXchange portal FAQ</x:v>
      </x:c>
      <x:c r="C9" s="50" t="str">
        <x:v>https://csrxchange.gov.in/Frontend/faq</x:v>
      </x:c>
      <x:c r="D9" s="50" t="str">
        <x:v>Clarifies corporate CSR overheads and the implementing-agency distinction; scheme/grant conditions still control.</x:v>
      </x:c>
    </x:row>
    <x:row r="10" ht="43" customHeight="1">
      <x:c r="A10" s="50" t="str">
        <x:v>Government expenditure recording</x:v>
      </x:c>
      <x:c r="B10" s="50" t="str">
        <x:v>Department of Expenditure — GFR 2017</x:v>
      </x:c>
      <x:c r="C10" s="50" t="str">
        <x:v>https://doe.gov.in/files/inline-documents/GFR2017.pdf</x:v>
      </x:c>
      <x:c r="D10" s="50" t="str">
        <x:v>Utilisation/financial reporting guidance; use the exact current form specified by your sanction.</x:v>
      </x:c>
    </x:row>
    <x:row r="11" ht="43" customHeight="1">
      <x:c r="A11" s="50" t="str">
        <x:v>Sample salary and rates</x:v>
      </x:c>
      <x:c r="B11" s="50" t="str">
        <x:v>EDITORIAL FICTIONAL ASSUMPTIONS — NOT EXTERNAL RATE DATA</x:v>
      </x:c>
      <x:c r="C11" s="50" t="str">
        <x:v>Illustrative planning figures created for this workbook on 8 Oct 2026</x:v>
      </x:c>
      <x:c r="D11" s="50" t="str">
        <x:v>Replace with payroll scales, quotations, past verified costs or approved guidelines before submission.</x:v>
      </x:c>
    </x:row>
    <x:row r="12" ht="43" customHeight="1">
      <x:c r="A12" s="50" t="str">
        <x:v>Sample training, travel, capital</x:v>
      </x:c>
      <x:c r="B12" s="50" t="str">
        <x:v>EDITORIAL FICTIONAL ASSUMPTIONS — NOT QUOTATIONS</x:v>
      </x:c>
      <x:c r="C12" s="50" t="str">
        <x:v>Illustrative planning figures created for this workbook on 8 Oct 2026</x:v>
      </x:c>
      <x:c r="D12" s="50" t="str">
        <x:v>No government or funder endorsement; record evidence and cost allocation.</x:v>
      </x:c>
    </x:row>
    <x:row r="13" ht="43" customHeight="1">
      <x:c r="A13" s="50" t="str">
        <x:v>Local taxes and procurement</x:v>
      </x:c>
      <x:c r="B13" s="50" t="str">
        <x:v>Scheme / funder / State-specific review needed</x:v>
      </x:c>
      <x:c r="C13" s="50" t="str">
        <x:v>Current sanctioned programme guidelines and lawful procurement route</x:v>
      </x:c>
      <x:c r="D13" s="50" t="str">
        <x:v>Do not assume generic rate, tax exemption, asset eligibility, contingency or quote requirement.</x:v>
      </x:c>
    </x:row>
    <x:row r="14" ht="43" customHeight="1">
      <x:c r="A14" s="50" t="str">
        <x:v>Review date</x:v>
      </x:c>
      <x:c r="B14" s="50" t="str">
        <x:v>Workbook prepared 8 October 2026</x:v>
      </x:c>
      <x:c r="C14" s="50" t="str">
        <x:v>https://lendlink.in/funding/ngo-project-budget-guide/</x:v>
      </x:c>
      <x:c r="D14" s="50" t="str">
        <x:v>Factual background requires fresh verification for an actual application.</x:v>
      </x:c>
    </x:row>
  </x:sheetData>
  <x:mergeCells>
    <x:mergeCell ref="A1:F2"/>
    <x:mergeCell ref="A3:F3"/>
  </x:mergeCells>
  <x:pageMargins left="0.7" right="0.7" top="0.75" bottom="0.75" header="0.3" footer="0.3"/>
</x:worksheet>
</file>